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Données" sheetId="1" r:id="rId1"/>
    <sheet name="Etape1-1 " sheetId="2" r:id="rId2"/>
    <sheet name="Etape 1-2" sheetId="3" r:id="rId3"/>
    <sheet name="Etape 1-3" sheetId="4" r:id="rId4"/>
    <sheet name="Etape 1-4" sheetId="5" r:id="rId5"/>
    <sheet name="Etape 1-5" sheetId="6" r:id="rId6"/>
  </sheets>
  <definedNames>
    <definedName name="HTML_CodePage" hidden="1">1252</definedName>
    <definedName name="HTML_Control" hidden="1">{"'Etape 1-4'!$A$23:$F$30"}</definedName>
    <definedName name="HTML_Description" hidden="1">""</definedName>
    <definedName name="HTML_Email" hidden="1">""</definedName>
    <definedName name="HTML_Header" hidden="1">"Etape 1-4"</definedName>
    <definedName name="HTML_LastUpdate" hidden="1">"18/11/2000"</definedName>
    <definedName name="HTML_LineAfter" hidden="1">FALSE</definedName>
    <definedName name="HTML_LineBefore" hidden="1">FALSE</definedName>
    <definedName name="HTML_Name" hidden="1">"Claude GRASLAND"</definedName>
    <definedName name="HTML_OBDlg2" hidden="1">TRUE</definedName>
    <definedName name="HTML_OBDlg4" hidden="1">TRUE</definedName>
    <definedName name="HTML_OS" hidden="1">0</definedName>
    <definedName name="HTML_PathFile" hidden="1">"C:\web_jussieu\www\Excel\Excel3\MonHTML.htm"</definedName>
    <definedName name="HTML_Title" hidden="1">"Module3"</definedName>
  </definedNames>
  <calcPr fullCalcOnLoad="1"/>
</workbook>
</file>

<file path=xl/sharedStrings.xml><?xml version="1.0" encoding="utf-8"?>
<sst xmlns="http://schemas.openxmlformats.org/spreadsheetml/2006/main" count="268" uniqueCount="147">
  <si>
    <t xml:space="preserve">Code </t>
  </si>
  <si>
    <t>Superficie</t>
  </si>
  <si>
    <t>Pop. 1976</t>
  </si>
  <si>
    <t>Pop. 1987</t>
  </si>
  <si>
    <t>A1</t>
  </si>
  <si>
    <t>DJEREM</t>
  </si>
  <si>
    <t>A2</t>
  </si>
  <si>
    <t>FARO ET DEO</t>
  </si>
  <si>
    <t>A3</t>
  </si>
  <si>
    <t>MAYO-BANYO</t>
  </si>
  <si>
    <t>A4</t>
  </si>
  <si>
    <t>MBERE</t>
  </si>
  <si>
    <t>A5</t>
  </si>
  <si>
    <t>VINA</t>
  </si>
  <si>
    <t>B1</t>
  </si>
  <si>
    <t>HAUTE-SANAGA</t>
  </si>
  <si>
    <t>B2</t>
  </si>
  <si>
    <t>LEKIE</t>
  </si>
  <si>
    <t>B3</t>
  </si>
  <si>
    <t>MBAM</t>
  </si>
  <si>
    <t>B4</t>
  </si>
  <si>
    <t>MEFOU</t>
  </si>
  <si>
    <t>B5</t>
  </si>
  <si>
    <t>MFOUNDI</t>
  </si>
  <si>
    <t>B6</t>
  </si>
  <si>
    <t>NYONG ET KELLE</t>
  </si>
  <si>
    <t>B7</t>
  </si>
  <si>
    <t>NYONG ET MFOUMO</t>
  </si>
  <si>
    <t>B8</t>
  </si>
  <si>
    <t>NYONG ET SO</t>
  </si>
  <si>
    <t>C1</t>
  </si>
  <si>
    <t>BOUMBA ET NGOKO</t>
  </si>
  <si>
    <t>C2</t>
  </si>
  <si>
    <t>HAUT-NYONG</t>
  </si>
  <si>
    <t>C3</t>
  </si>
  <si>
    <t>KADEY</t>
  </si>
  <si>
    <t>C4</t>
  </si>
  <si>
    <t>LOM ET DJEREM</t>
  </si>
  <si>
    <t>D1</t>
  </si>
  <si>
    <t>DIAMARE</t>
  </si>
  <si>
    <t>D2</t>
  </si>
  <si>
    <t>KAELE</t>
  </si>
  <si>
    <t>D3</t>
  </si>
  <si>
    <t>LOGONE ET CHARI</t>
  </si>
  <si>
    <t>D4</t>
  </si>
  <si>
    <t>MAYO-DANAY</t>
  </si>
  <si>
    <t>D5</t>
  </si>
  <si>
    <t>MAYO-SAVA</t>
  </si>
  <si>
    <t>D6</t>
  </si>
  <si>
    <t>MAYO-TSANAGA</t>
  </si>
  <si>
    <t>E1</t>
  </si>
  <si>
    <t>MOUNGO</t>
  </si>
  <si>
    <t>E2</t>
  </si>
  <si>
    <t>NKAM</t>
  </si>
  <si>
    <t>E3</t>
  </si>
  <si>
    <t>SANAGA-MARITIME</t>
  </si>
  <si>
    <t>E4</t>
  </si>
  <si>
    <t>WOURI</t>
  </si>
  <si>
    <t>F1</t>
  </si>
  <si>
    <t>BENOUE</t>
  </si>
  <si>
    <t>F2</t>
  </si>
  <si>
    <t>FARO</t>
  </si>
  <si>
    <t>F3</t>
  </si>
  <si>
    <t>MAYO-LOUTI</t>
  </si>
  <si>
    <t>F4</t>
  </si>
  <si>
    <t>MAYO-REY</t>
  </si>
  <si>
    <t>G1</t>
  </si>
  <si>
    <t>BUI</t>
  </si>
  <si>
    <t>G2</t>
  </si>
  <si>
    <t>DONGA-MANTUNG</t>
  </si>
  <si>
    <t>G3</t>
  </si>
  <si>
    <t>MENTCHUM</t>
  </si>
  <si>
    <t>G4</t>
  </si>
  <si>
    <t>MEZAM</t>
  </si>
  <si>
    <t>G5</t>
  </si>
  <si>
    <t>MOMO</t>
  </si>
  <si>
    <t>H1</t>
  </si>
  <si>
    <t>BAMBOUTOS</t>
  </si>
  <si>
    <t>H2</t>
  </si>
  <si>
    <t>HAUT-NKAM</t>
  </si>
  <si>
    <t>H3</t>
  </si>
  <si>
    <t>MENOUA</t>
  </si>
  <si>
    <t>H4</t>
  </si>
  <si>
    <t>MIFI</t>
  </si>
  <si>
    <t>H5</t>
  </si>
  <si>
    <t>NDE</t>
  </si>
  <si>
    <t>H6</t>
  </si>
  <si>
    <t>NOUN</t>
  </si>
  <si>
    <t>I1</t>
  </si>
  <si>
    <t>DJA ET LOBO</t>
  </si>
  <si>
    <t>I2</t>
  </si>
  <si>
    <t>NTEM</t>
  </si>
  <si>
    <t>I3</t>
  </si>
  <si>
    <t>OCEAN</t>
  </si>
  <si>
    <t>J1</t>
  </si>
  <si>
    <t>FAKO</t>
  </si>
  <si>
    <t>J2</t>
  </si>
  <si>
    <t>MANYU</t>
  </si>
  <si>
    <t>J3</t>
  </si>
  <si>
    <t>MEME</t>
  </si>
  <si>
    <t>J4</t>
  </si>
  <si>
    <t>NDIAN</t>
  </si>
  <si>
    <t>Total</t>
  </si>
  <si>
    <t>Nom</t>
  </si>
  <si>
    <t>CAMEROUN</t>
  </si>
  <si>
    <t>Dens. 1976</t>
  </si>
  <si>
    <t>Dens. 1987</t>
  </si>
  <si>
    <t>V7687 (abs)</t>
  </si>
  <si>
    <t>V7687 (rel.)</t>
  </si>
  <si>
    <t>V7687 (ann.)</t>
  </si>
  <si>
    <t>Centre</t>
  </si>
  <si>
    <t>Rang</t>
  </si>
  <si>
    <t>X</t>
  </si>
  <si>
    <t>Effectif</t>
  </si>
  <si>
    <t>Y</t>
  </si>
  <si>
    <t>un département camerounais</t>
  </si>
  <si>
    <t>Valeurs arrondies</t>
  </si>
  <si>
    <t>Fréqu. Cum. Asc</t>
  </si>
  <si>
    <t>Fréqu. Cum. Desc</t>
  </si>
  <si>
    <t>Classes</t>
  </si>
  <si>
    <t>[5;10]</t>
  </si>
  <si>
    <t>[10; 22[</t>
  </si>
  <si>
    <t>[22;43[</t>
  </si>
  <si>
    <t>[43;75[</t>
  </si>
  <si>
    <t>[75 ; 510[</t>
  </si>
  <si>
    <t>Freq. Simple</t>
  </si>
  <si>
    <t>Amplitude</t>
  </si>
  <si>
    <t>Freq. Moy.</t>
  </si>
  <si>
    <t>[10; 50[</t>
  </si>
  <si>
    <t>[50;100[</t>
  </si>
  <si>
    <t>[100;300[</t>
  </si>
  <si>
    <t>[300 ; 510[</t>
  </si>
  <si>
    <t>[0; 4]</t>
  </si>
  <si>
    <t>[0; 4[</t>
  </si>
  <si>
    <t>[4;10]</t>
  </si>
  <si>
    <t>Seuils naturels</t>
  </si>
  <si>
    <t>Amplitudes égales</t>
  </si>
  <si>
    <t>[0; 85[</t>
  </si>
  <si>
    <t>[85;170]</t>
  </si>
  <si>
    <t>[170; 255[</t>
  </si>
  <si>
    <t>[255;340[</t>
  </si>
  <si>
    <t>[340;425[</t>
  </si>
  <si>
    <t>[425 ; 510[</t>
  </si>
  <si>
    <t>Effectifs égaux</t>
  </si>
  <si>
    <t>seuils</t>
  </si>
  <si>
    <t>freq.moye</t>
  </si>
  <si>
    <t>Et on fait les finitions sous PAINT …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</si>
</sst>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;[Red]0"/>
    <numFmt numFmtId="171" formatCode="0.0%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25"/>
      <name val="Arial"/>
      <family val="0"/>
    </font>
    <font>
      <b/>
      <sz val="8.25"/>
      <name val="Arial"/>
      <family val="0"/>
    </font>
    <font>
      <b/>
      <sz val="8"/>
      <name val="Arial"/>
      <family val="0"/>
    </font>
    <font>
      <i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2" xfId="0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169" fontId="0" fillId="4" borderId="5" xfId="0" applyNumberFormat="1" applyFill="1" applyBorder="1" applyAlignment="1">
      <alignment/>
    </xf>
    <xf numFmtId="169" fontId="0" fillId="4" borderId="7" xfId="0" applyNumberFormat="1" applyFill="1" applyBorder="1" applyAlignment="1">
      <alignment/>
    </xf>
    <xf numFmtId="169" fontId="0" fillId="4" borderId="9" xfId="0" applyNumberFormat="1" applyFill="1" applyBorder="1" applyAlignment="1">
      <alignment/>
    </xf>
    <xf numFmtId="169" fontId="1" fillId="4" borderId="2" xfId="0" applyNumberFormat="1" applyFont="1" applyFill="1" applyBorder="1" applyAlignment="1">
      <alignment/>
    </xf>
    <xf numFmtId="170" fontId="0" fillId="4" borderId="5" xfId="0" applyNumberFormat="1" applyFill="1" applyBorder="1" applyAlignment="1">
      <alignment/>
    </xf>
    <xf numFmtId="9" fontId="0" fillId="4" borderId="5" xfId="19" applyNumberFormat="1" applyFill="1" applyBorder="1" applyAlignment="1">
      <alignment/>
    </xf>
    <xf numFmtId="9" fontId="0" fillId="4" borderId="7" xfId="19" applyNumberFormat="1" applyFill="1" applyBorder="1" applyAlignment="1">
      <alignment/>
    </xf>
    <xf numFmtId="9" fontId="0" fillId="4" borderId="9" xfId="19" applyNumberFormat="1" applyFill="1" applyBorder="1" applyAlignment="1">
      <alignment/>
    </xf>
    <xf numFmtId="9" fontId="1" fillId="4" borderId="2" xfId="19" applyNumberFormat="1" applyFont="1" applyFill="1" applyBorder="1" applyAlignment="1">
      <alignment/>
    </xf>
    <xf numFmtId="171" fontId="0" fillId="4" borderId="10" xfId="19" applyNumberFormat="1" applyFill="1" applyBorder="1" applyAlignment="1">
      <alignment/>
    </xf>
    <xf numFmtId="171" fontId="0" fillId="4" borderId="11" xfId="19" applyNumberFormat="1" applyFill="1" applyBorder="1" applyAlignment="1">
      <alignment/>
    </xf>
    <xf numFmtId="171" fontId="0" fillId="4" borderId="12" xfId="19" applyNumberFormat="1" applyFill="1" applyBorder="1" applyAlignment="1">
      <alignment/>
    </xf>
    <xf numFmtId="171" fontId="1" fillId="4" borderId="3" xfId="19" applyNumberFormat="1" applyFont="1" applyFill="1" applyBorder="1" applyAlignment="1">
      <alignment/>
    </xf>
    <xf numFmtId="1" fontId="0" fillId="4" borderId="5" xfId="0" applyNumberFormat="1" applyFill="1" applyBorder="1" applyAlignment="1">
      <alignment/>
    </xf>
    <xf numFmtId="0" fontId="1" fillId="0" borderId="0" xfId="0" applyFont="1" applyAlignment="1">
      <alignment/>
    </xf>
    <xf numFmtId="9" fontId="0" fillId="4" borderId="5" xfId="19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6" xfId="0" applyNumberFormat="1" applyFill="1" applyBorder="1" applyAlignment="1">
      <alignment/>
    </xf>
    <xf numFmtId="0" fontId="0" fillId="0" borderId="7" xfId="0" applyFill="1" applyBorder="1" applyAlignment="1">
      <alignment/>
    </xf>
    <xf numFmtId="9" fontId="0" fillId="0" borderId="7" xfId="19" applyBorder="1" applyAlignment="1">
      <alignment/>
    </xf>
    <xf numFmtId="0" fontId="0" fillId="0" borderId="7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6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9" fontId="0" fillId="0" borderId="17" xfId="19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4" borderId="7" xfId="0" applyNumberFormat="1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2" xfId="0" applyFill="1" applyBorder="1" applyAlignment="1">
      <alignment/>
    </xf>
    <xf numFmtId="2" fontId="0" fillId="3" borderId="22" xfId="0" applyNumberFormat="1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'Etape 1-2'!$C$1</c:f>
              <c:strCache>
                <c:ptCount val="1"/>
                <c:pt idx="0">
                  <c:v>un département camerounais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'Etape 1-2'!$B$2:$B$50</c:f>
              <c:numCache/>
            </c:numRef>
          </c:xVal>
          <c:yVal>
            <c:numRef>
              <c:f>'Etape 1-2'!$C$2:$C$50</c:f>
              <c:numCache/>
            </c:numRef>
          </c:yVal>
          <c:smooth val="0"/>
        </c:ser>
        <c:axId val="52038776"/>
        <c:axId val="65695801"/>
      </c:scatterChart>
      <c:valAx>
        <c:axId val="5203877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Densité de population en 1976 (hab./km2)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5695801"/>
        <c:crosses val="autoZero"/>
        <c:crossBetween val="midCat"/>
        <c:dispUnits/>
      </c:valAx>
      <c:valAx>
        <c:axId val="65695801"/>
        <c:scaling>
          <c:orientation val="minMax"/>
          <c:max val="1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03877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'Etape 1-2'!$C$53</c:f>
              <c:strCache>
                <c:ptCount val="1"/>
                <c:pt idx="0">
                  <c:v>un département camerounais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'Etape 1-2'!$B$54:$B$102</c:f>
              <c:numCache/>
            </c:numRef>
          </c:xVal>
          <c:yVal>
            <c:numRef>
              <c:f>'Etape 1-2'!$C$54:$C$102</c:f>
              <c:numCache/>
            </c:numRef>
          </c:yVal>
          <c:smooth val="0"/>
        </c:ser>
        <c:axId val="54391298"/>
        <c:axId val="19759635"/>
      </c:scatterChart>
      <c:valAx>
        <c:axId val="5439129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Densité de population en 1976 (hab./km2)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9759635"/>
        <c:crosses val="autoZero"/>
        <c:crossBetween val="midCat"/>
        <c:dispUnits/>
      </c:valAx>
      <c:valAx>
        <c:axId val="19759635"/>
        <c:scaling>
          <c:orientation val="minMax"/>
          <c:max val="1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39129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'Etape 1-3'!$D$2</c:f>
              <c:strCache>
                <c:ptCount val="1"/>
                <c:pt idx="0">
                  <c:v>Fréqu. Cum. Asc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'Etape 1-3'!$C$3:$C$51</c:f>
              <c:numCache/>
            </c:numRef>
          </c:xVal>
          <c:yVal>
            <c:numRef>
              <c:f>'Etape 1-3'!$D$3:$D$51</c:f>
              <c:numCache/>
            </c:numRef>
          </c:yVal>
          <c:smooth val="0"/>
        </c:ser>
        <c:ser>
          <c:idx val="1"/>
          <c:order val="1"/>
          <c:tx>
            <c:strRef>
              <c:f>'Etape 1-3'!$E$2</c:f>
              <c:strCache>
                <c:ptCount val="1"/>
                <c:pt idx="0">
                  <c:v>Fréqu. Cum. Desc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'Etape 1-3'!$C$3:$C$51</c:f>
              <c:numCache/>
            </c:numRef>
          </c:xVal>
          <c:yVal>
            <c:numRef>
              <c:f>'Etape 1-3'!$E$3:$E$51</c:f>
              <c:numCache/>
            </c:numRef>
          </c:yVal>
          <c:smooth val="0"/>
        </c:ser>
        <c:axId val="43618988"/>
        <c:axId val="57026573"/>
      </c:scatterChart>
      <c:valAx>
        <c:axId val="4361898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Densité de population en 1976 (hab./km2)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/>
        <c:delete val="0"/>
        <c:numFmt formatCode="0" sourceLinked="0"/>
        <c:majorTickMark val="out"/>
        <c:minorTickMark val="none"/>
        <c:tickLblPos val="nextTo"/>
        <c:crossAx val="57026573"/>
        <c:crosses val="autoZero"/>
        <c:crossBetween val="midCat"/>
        <c:dispUnits/>
      </c:valAx>
      <c:valAx>
        <c:axId val="57026573"/>
        <c:scaling>
          <c:orientation val="minMax"/>
          <c:max val="1"/>
        </c:scaling>
        <c:axPos val="l"/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crossAx val="43618988"/>
        <c:crosses val="autoZero"/>
        <c:crossBetween val="midCat"/>
        <c:dispUnits/>
        <c:majorUnit val="0.25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'Etape 1-5'!$E$1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'Etape 1-5'!$D$2:$D$15</c:f>
              <c:numCache/>
            </c:numRef>
          </c:xVal>
          <c:yVal>
            <c:numRef>
              <c:f>'Etape 1-5'!$E$2:$E$15</c:f>
              <c:numCache/>
            </c:numRef>
          </c:yVal>
          <c:smooth val="0"/>
        </c:ser>
        <c:axId val="43477110"/>
        <c:axId val="55749671"/>
      </c:scatterChart>
      <c:valAx>
        <c:axId val="43477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Densité de population en 1976 (en hab./km2)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49671"/>
        <c:crosses val="autoZero"/>
        <c:crossBetween val="midCat"/>
        <c:dispUnits/>
      </c:valAx>
      <c:valAx>
        <c:axId val="557496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47711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4</xdr:row>
      <xdr:rowOff>38100</xdr:rowOff>
    </xdr:from>
    <xdr:to>
      <xdr:col>9</xdr:col>
      <xdr:colOff>752475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2428875" y="695325"/>
        <a:ext cx="518160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53</xdr:row>
      <xdr:rowOff>0</xdr:rowOff>
    </xdr:from>
    <xdr:to>
      <xdr:col>10</xdr:col>
      <xdr:colOff>619125</xdr:colOff>
      <xdr:row>62</xdr:row>
      <xdr:rowOff>142875</xdr:rowOff>
    </xdr:to>
    <xdr:graphicFrame>
      <xdr:nvGraphicFramePr>
        <xdr:cNvPr id="2" name="Chart 2"/>
        <xdr:cNvGraphicFramePr/>
      </xdr:nvGraphicFramePr>
      <xdr:xfrm>
        <a:off x="3048000" y="8610600"/>
        <a:ext cx="5191125" cy="160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0</xdr:row>
      <xdr:rowOff>152400</xdr:rowOff>
    </xdr:from>
    <xdr:to>
      <xdr:col>11</xdr:col>
      <xdr:colOff>695325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4095750" y="152400"/>
        <a:ext cx="49815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1</xdr:row>
      <xdr:rowOff>0</xdr:rowOff>
    </xdr:from>
    <xdr:to>
      <xdr:col>11</xdr:col>
      <xdr:colOff>180975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4953000" y="161925"/>
        <a:ext cx="36099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2"/>
  <sheetViews>
    <sheetView tabSelected="1" workbookViewId="0" topLeftCell="A1">
      <selection activeCell="M17" sqref="M17"/>
    </sheetView>
  </sheetViews>
  <sheetFormatPr defaultColWidth="11.421875" defaultRowHeight="12.75"/>
  <cols>
    <col min="3" max="3" width="19.57421875" style="0" bestFit="1" customWidth="1"/>
    <col min="7" max="7" width="11.57421875" style="0" bestFit="1" customWidth="1"/>
    <col min="8" max="8" width="12.57421875" style="0" bestFit="1" customWidth="1"/>
  </cols>
  <sheetData>
    <row r="1" ht="13.5" thickBot="1"/>
    <row r="2" spans="2:11" ht="13.5" thickBot="1">
      <c r="B2" s="1" t="s">
        <v>0</v>
      </c>
      <c r="C2" s="2" t="s">
        <v>103</v>
      </c>
      <c r="D2" s="2" t="s">
        <v>1</v>
      </c>
      <c r="E2" s="2" t="s">
        <v>2</v>
      </c>
      <c r="F2" s="3" t="s">
        <v>3</v>
      </c>
      <c r="G2" s="2" t="s">
        <v>105</v>
      </c>
      <c r="H2" s="2" t="s">
        <v>106</v>
      </c>
      <c r="I2" s="2" t="s">
        <v>107</v>
      </c>
      <c r="J2" s="2" t="s">
        <v>108</v>
      </c>
      <c r="K2" s="3" t="s">
        <v>109</v>
      </c>
    </row>
    <row r="3" spans="2:11" ht="12.75">
      <c r="B3" s="4" t="s">
        <v>4</v>
      </c>
      <c r="C3" s="5" t="s">
        <v>5</v>
      </c>
      <c r="D3" s="10">
        <v>13283</v>
      </c>
      <c r="E3" s="10">
        <v>32830</v>
      </c>
      <c r="F3" s="11">
        <v>59369</v>
      </c>
      <c r="G3" s="20">
        <f>+E3/D3</f>
        <v>2.4715802153128057</v>
      </c>
      <c r="H3" s="20">
        <f>+F3/D3</f>
        <v>4.4695475419709405</v>
      </c>
      <c r="I3" s="24">
        <f>+F3-E3</f>
        <v>26539</v>
      </c>
      <c r="J3" s="25">
        <f>+I3/E3</f>
        <v>0.8083764849223272</v>
      </c>
      <c r="K3" s="29">
        <f>+((F3/E3)^(1/11)-1)</f>
        <v>0.05533391591642123</v>
      </c>
    </row>
    <row r="4" spans="2:11" ht="12.75">
      <c r="B4" s="6" t="s">
        <v>6</v>
      </c>
      <c r="C4" s="7" t="s">
        <v>7</v>
      </c>
      <c r="D4" s="12">
        <v>10435</v>
      </c>
      <c r="E4" s="12">
        <v>29844</v>
      </c>
      <c r="F4" s="13">
        <v>43904</v>
      </c>
      <c r="G4" s="21">
        <f aca="true" t="shared" si="0" ref="G4:G52">+E4/D4</f>
        <v>2.8599904168663155</v>
      </c>
      <c r="H4" s="21">
        <f aca="true" t="shared" si="1" ref="H4:H52">+F4/D4</f>
        <v>4.20737901293723</v>
      </c>
      <c r="I4" s="12">
        <f aca="true" t="shared" si="2" ref="I4:I52">+F4-E4</f>
        <v>14060</v>
      </c>
      <c r="J4" s="26">
        <f aca="true" t="shared" si="3" ref="J4:J52">+I4/E4</f>
        <v>0.47111647232274495</v>
      </c>
      <c r="K4" s="30">
        <f aca="true" t="shared" si="4" ref="K4:K52">+((F4/E4)^(1/11)-1)</f>
        <v>0.03571589574000211</v>
      </c>
    </row>
    <row r="5" spans="2:11" ht="12.75">
      <c r="B5" s="6" t="s">
        <v>8</v>
      </c>
      <c r="C5" s="7" t="s">
        <v>9</v>
      </c>
      <c r="D5" s="12">
        <v>8520</v>
      </c>
      <c r="E5" s="12">
        <v>68252</v>
      </c>
      <c r="F5" s="13">
        <v>92668</v>
      </c>
      <c r="G5" s="21">
        <f t="shared" si="0"/>
        <v>8.010798122065728</v>
      </c>
      <c r="H5" s="21">
        <f t="shared" si="1"/>
        <v>10.876525821596244</v>
      </c>
      <c r="I5" s="12">
        <f t="shared" si="2"/>
        <v>24416</v>
      </c>
      <c r="J5" s="26">
        <f t="shared" si="3"/>
        <v>0.3577331067221473</v>
      </c>
      <c r="K5" s="30">
        <f t="shared" si="4"/>
        <v>0.02819156586994853</v>
      </c>
    </row>
    <row r="6" spans="2:11" ht="12.75">
      <c r="B6" s="6" t="s">
        <v>10</v>
      </c>
      <c r="C6" s="7" t="s">
        <v>11</v>
      </c>
      <c r="D6" s="12">
        <v>14267</v>
      </c>
      <c r="E6" s="12">
        <v>89912</v>
      </c>
      <c r="F6" s="13">
        <v>126859</v>
      </c>
      <c r="G6" s="21">
        <f t="shared" si="0"/>
        <v>6.3020957454265085</v>
      </c>
      <c r="H6" s="21">
        <f t="shared" si="1"/>
        <v>8.89177822948062</v>
      </c>
      <c r="I6" s="12">
        <f t="shared" si="2"/>
        <v>36947</v>
      </c>
      <c r="J6" s="26">
        <f t="shared" si="3"/>
        <v>0.4109240145920456</v>
      </c>
      <c r="K6" s="30">
        <f t="shared" si="4"/>
        <v>0.03178982004322939</v>
      </c>
    </row>
    <row r="7" spans="2:11" ht="12.75">
      <c r="B7" s="6" t="s">
        <v>12</v>
      </c>
      <c r="C7" s="7" t="s">
        <v>13</v>
      </c>
      <c r="D7" s="12">
        <v>15600</v>
      </c>
      <c r="E7" s="12">
        <v>102328</v>
      </c>
      <c r="F7" s="13">
        <v>168242</v>
      </c>
      <c r="G7" s="21">
        <f t="shared" si="0"/>
        <v>6.55948717948718</v>
      </c>
      <c r="H7" s="21">
        <f t="shared" si="1"/>
        <v>10.78474358974359</v>
      </c>
      <c r="I7" s="12">
        <f t="shared" si="2"/>
        <v>65914</v>
      </c>
      <c r="J7" s="26">
        <f t="shared" si="3"/>
        <v>0.6441443202251583</v>
      </c>
      <c r="K7" s="30">
        <f t="shared" si="4"/>
        <v>0.04623899614907967</v>
      </c>
    </row>
    <row r="8" spans="2:11" ht="12.75">
      <c r="B8" s="6" t="s">
        <v>14</v>
      </c>
      <c r="C8" s="7" t="s">
        <v>15</v>
      </c>
      <c r="D8" s="12">
        <v>11850</v>
      </c>
      <c r="E8" s="12">
        <v>56189</v>
      </c>
      <c r="F8" s="13">
        <v>79938</v>
      </c>
      <c r="G8" s="21">
        <f t="shared" si="0"/>
        <v>4.74168776371308</v>
      </c>
      <c r="H8" s="21">
        <f t="shared" si="1"/>
        <v>6.745822784810127</v>
      </c>
      <c r="I8" s="12">
        <f t="shared" si="2"/>
        <v>23749</v>
      </c>
      <c r="J8" s="26">
        <f t="shared" si="3"/>
        <v>0.4226627987684422</v>
      </c>
      <c r="K8" s="30">
        <f t="shared" si="4"/>
        <v>0.03256728567600442</v>
      </c>
    </row>
    <row r="9" spans="2:11" ht="12.75">
      <c r="B9" s="6" t="s">
        <v>16</v>
      </c>
      <c r="C9" s="7" t="s">
        <v>17</v>
      </c>
      <c r="D9" s="12">
        <v>2990</v>
      </c>
      <c r="E9" s="12">
        <v>203159</v>
      </c>
      <c r="F9" s="13">
        <v>239500</v>
      </c>
      <c r="G9" s="21">
        <f t="shared" si="0"/>
        <v>67.94615384615385</v>
      </c>
      <c r="H9" s="21">
        <f t="shared" si="1"/>
        <v>80.10033444816054</v>
      </c>
      <c r="I9" s="12">
        <f t="shared" si="2"/>
        <v>36341</v>
      </c>
      <c r="J9" s="26">
        <f t="shared" si="3"/>
        <v>0.17887959676903312</v>
      </c>
      <c r="K9" s="30">
        <f t="shared" si="4"/>
        <v>0.01507287553091552</v>
      </c>
    </row>
    <row r="10" spans="2:11" ht="12.75">
      <c r="B10" s="6" t="s">
        <v>18</v>
      </c>
      <c r="C10" s="7" t="s">
        <v>19</v>
      </c>
      <c r="D10" s="12">
        <v>33030</v>
      </c>
      <c r="E10" s="12">
        <v>164421</v>
      </c>
      <c r="F10" s="13">
        <v>206799</v>
      </c>
      <c r="G10" s="21">
        <f t="shared" si="0"/>
        <v>4.977929155313351</v>
      </c>
      <c r="H10" s="21">
        <f t="shared" si="1"/>
        <v>6.26094459582198</v>
      </c>
      <c r="I10" s="12">
        <f t="shared" si="2"/>
        <v>42378</v>
      </c>
      <c r="J10" s="26">
        <f t="shared" si="3"/>
        <v>0.2577407995329064</v>
      </c>
      <c r="K10" s="30">
        <f t="shared" si="4"/>
        <v>0.021065825465952592</v>
      </c>
    </row>
    <row r="11" spans="2:11" ht="12.75">
      <c r="B11" s="6" t="s">
        <v>20</v>
      </c>
      <c r="C11" s="7" t="s">
        <v>21</v>
      </c>
      <c r="D11" s="12">
        <v>4155</v>
      </c>
      <c r="E11" s="12">
        <v>124367</v>
      </c>
      <c r="F11" s="13">
        <v>141166</v>
      </c>
      <c r="G11" s="21">
        <f t="shared" si="0"/>
        <v>29.931889290012034</v>
      </c>
      <c r="H11" s="21">
        <f t="shared" si="1"/>
        <v>33.97496991576414</v>
      </c>
      <c r="I11" s="12">
        <f t="shared" si="2"/>
        <v>16799</v>
      </c>
      <c r="J11" s="26">
        <f t="shared" si="3"/>
        <v>0.13507602499055216</v>
      </c>
      <c r="K11" s="30">
        <f t="shared" si="4"/>
        <v>0.0115847375642959</v>
      </c>
    </row>
    <row r="12" spans="2:11" ht="12.75">
      <c r="B12" s="6" t="s">
        <v>22</v>
      </c>
      <c r="C12" s="7" t="s">
        <v>23</v>
      </c>
      <c r="D12" s="12">
        <v>615</v>
      </c>
      <c r="E12" s="12">
        <v>313206</v>
      </c>
      <c r="F12" s="13">
        <v>704368</v>
      </c>
      <c r="G12" s="21">
        <f t="shared" si="0"/>
        <v>509.2780487804878</v>
      </c>
      <c r="H12" s="21">
        <f t="shared" si="1"/>
        <v>1145.3138211382113</v>
      </c>
      <c r="I12" s="12">
        <f t="shared" si="2"/>
        <v>391162</v>
      </c>
      <c r="J12" s="26">
        <f t="shared" si="3"/>
        <v>1.2488968921412744</v>
      </c>
      <c r="K12" s="30">
        <f t="shared" si="4"/>
        <v>0.07645835100016374</v>
      </c>
    </row>
    <row r="13" spans="2:11" ht="12.75">
      <c r="B13" s="6" t="s">
        <v>24</v>
      </c>
      <c r="C13" s="7" t="s">
        <v>25</v>
      </c>
      <c r="D13" s="12">
        <v>6360</v>
      </c>
      <c r="E13" s="12">
        <v>86668</v>
      </c>
      <c r="F13" s="13">
        <v>99535</v>
      </c>
      <c r="G13" s="21">
        <f t="shared" si="0"/>
        <v>13.627044025157232</v>
      </c>
      <c r="H13" s="21">
        <f t="shared" si="1"/>
        <v>15.650157232704403</v>
      </c>
      <c r="I13" s="12">
        <f t="shared" si="2"/>
        <v>12867</v>
      </c>
      <c r="J13" s="26">
        <f t="shared" si="3"/>
        <v>0.14846310056768358</v>
      </c>
      <c r="K13" s="30">
        <f t="shared" si="4"/>
        <v>0.012663568252146096</v>
      </c>
    </row>
    <row r="14" spans="2:11" ht="12.75">
      <c r="B14" s="6" t="s">
        <v>26</v>
      </c>
      <c r="C14" s="7" t="s">
        <v>27</v>
      </c>
      <c r="D14" s="12">
        <v>6170</v>
      </c>
      <c r="E14" s="12">
        <v>72865</v>
      </c>
      <c r="F14" s="13">
        <v>86838</v>
      </c>
      <c r="G14" s="21">
        <f t="shared" si="0"/>
        <v>11.809562398703404</v>
      </c>
      <c r="H14" s="21">
        <f t="shared" si="1"/>
        <v>14.0742301458671</v>
      </c>
      <c r="I14" s="12">
        <f t="shared" si="2"/>
        <v>13973</v>
      </c>
      <c r="J14" s="26">
        <f t="shared" si="3"/>
        <v>0.1917655939065395</v>
      </c>
      <c r="K14" s="30">
        <f t="shared" si="4"/>
        <v>0.01607657780626348</v>
      </c>
    </row>
    <row r="15" spans="2:11" ht="12.75">
      <c r="B15" s="6" t="s">
        <v>28</v>
      </c>
      <c r="C15" s="7" t="s">
        <v>29</v>
      </c>
      <c r="D15" s="12">
        <v>3580</v>
      </c>
      <c r="E15" s="12">
        <v>77805</v>
      </c>
      <c r="F15" s="13">
        <v>97396</v>
      </c>
      <c r="G15" s="21">
        <f t="shared" si="0"/>
        <v>21.73324022346369</v>
      </c>
      <c r="H15" s="21">
        <f t="shared" si="1"/>
        <v>27.205586592178772</v>
      </c>
      <c r="I15" s="12">
        <f t="shared" si="2"/>
        <v>19591</v>
      </c>
      <c r="J15" s="26">
        <f t="shared" si="3"/>
        <v>0.25179615705931496</v>
      </c>
      <c r="K15" s="30">
        <f t="shared" si="4"/>
        <v>0.020626151766998335</v>
      </c>
    </row>
    <row r="16" spans="2:11" ht="12.75">
      <c r="B16" s="6" t="s">
        <v>30</v>
      </c>
      <c r="C16" s="7" t="s">
        <v>31</v>
      </c>
      <c r="D16" s="12">
        <v>30630</v>
      </c>
      <c r="E16" s="12">
        <v>53323</v>
      </c>
      <c r="F16" s="13">
        <v>82102</v>
      </c>
      <c r="G16" s="21">
        <f t="shared" si="0"/>
        <v>1.7408749591903363</v>
      </c>
      <c r="H16" s="21">
        <f t="shared" si="1"/>
        <v>2.6804440091413646</v>
      </c>
      <c r="I16" s="12">
        <f t="shared" si="2"/>
        <v>28779</v>
      </c>
      <c r="J16" s="26">
        <f t="shared" si="3"/>
        <v>0.5397108189711757</v>
      </c>
      <c r="K16" s="30">
        <f t="shared" si="4"/>
        <v>0.040015767863753604</v>
      </c>
    </row>
    <row r="17" spans="2:11" ht="12.75">
      <c r="B17" s="6" t="s">
        <v>32</v>
      </c>
      <c r="C17" s="7" t="s">
        <v>33</v>
      </c>
      <c r="D17" s="12">
        <v>36040</v>
      </c>
      <c r="E17" s="12">
        <v>115848</v>
      </c>
      <c r="F17" s="13">
        <v>150220</v>
      </c>
      <c r="G17" s="21">
        <f t="shared" si="0"/>
        <v>3.2144284128745837</v>
      </c>
      <c r="H17" s="21">
        <f t="shared" si="1"/>
        <v>4.168146503884572</v>
      </c>
      <c r="I17" s="12">
        <f t="shared" si="2"/>
        <v>34372</v>
      </c>
      <c r="J17" s="26">
        <f t="shared" si="3"/>
        <v>0.29669912298874385</v>
      </c>
      <c r="K17" s="30">
        <f t="shared" si="4"/>
        <v>0.023901338298360386</v>
      </c>
    </row>
    <row r="18" spans="2:11" ht="12.75">
      <c r="B18" s="6" t="s">
        <v>34</v>
      </c>
      <c r="C18" s="7" t="s">
        <v>35</v>
      </c>
      <c r="D18" s="12">
        <v>15910</v>
      </c>
      <c r="E18" s="12">
        <v>88197</v>
      </c>
      <c r="F18" s="13">
        <v>130715</v>
      </c>
      <c r="G18" s="21">
        <f t="shared" si="0"/>
        <v>5.543494657448146</v>
      </c>
      <c r="H18" s="21">
        <f t="shared" si="1"/>
        <v>8.215901948460088</v>
      </c>
      <c r="I18" s="12">
        <f t="shared" si="2"/>
        <v>42518</v>
      </c>
      <c r="J18" s="26">
        <f t="shared" si="3"/>
        <v>0.48207988933863966</v>
      </c>
      <c r="K18" s="30">
        <f t="shared" si="4"/>
        <v>0.03641522248113027</v>
      </c>
    </row>
    <row r="19" spans="2:11" ht="12.75">
      <c r="B19" s="6" t="s">
        <v>36</v>
      </c>
      <c r="C19" s="7" t="s">
        <v>37</v>
      </c>
      <c r="D19" s="12">
        <v>26320</v>
      </c>
      <c r="E19" s="12">
        <v>85482</v>
      </c>
      <c r="F19" s="13">
        <v>153696</v>
      </c>
      <c r="G19" s="21">
        <f t="shared" si="0"/>
        <v>3.2477963525835865</v>
      </c>
      <c r="H19" s="21">
        <f t="shared" si="1"/>
        <v>5.83951367781155</v>
      </c>
      <c r="I19" s="12">
        <f t="shared" si="2"/>
        <v>68214</v>
      </c>
      <c r="J19" s="26">
        <f t="shared" si="3"/>
        <v>0.7979925598371587</v>
      </c>
      <c r="K19" s="30">
        <f t="shared" si="4"/>
        <v>0.054781576405825705</v>
      </c>
    </row>
    <row r="20" spans="2:11" ht="12.75">
      <c r="B20" s="6" t="s">
        <v>38</v>
      </c>
      <c r="C20" s="7" t="s">
        <v>39</v>
      </c>
      <c r="D20" s="12">
        <v>4665</v>
      </c>
      <c r="E20" s="12">
        <v>281881</v>
      </c>
      <c r="F20" s="13">
        <v>383949</v>
      </c>
      <c r="G20" s="21">
        <f t="shared" si="0"/>
        <v>60.42465166130761</v>
      </c>
      <c r="H20" s="21">
        <f t="shared" si="1"/>
        <v>82.30418006430868</v>
      </c>
      <c r="I20" s="12">
        <f t="shared" si="2"/>
        <v>102068</v>
      </c>
      <c r="J20" s="26">
        <f t="shared" si="3"/>
        <v>0.3620960618133184</v>
      </c>
      <c r="K20" s="30">
        <f t="shared" si="4"/>
        <v>0.02849149190791045</v>
      </c>
    </row>
    <row r="21" spans="2:11" ht="12.75">
      <c r="B21" s="6" t="s">
        <v>40</v>
      </c>
      <c r="C21" s="7" t="s">
        <v>41</v>
      </c>
      <c r="D21" s="12">
        <v>5033</v>
      </c>
      <c r="E21" s="12">
        <v>186434</v>
      </c>
      <c r="F21" s="13">
        <v>228737</v>
      </c>
      <c r="G21" s="21">
        <f t="shared" si="0"/>
        <v>37.042320683488974</v>
      </c>
      <c r="H21" s="21">
        <f t="shared" si="1"/>
        <v>45.44744685078482</v>
      </c>
      <c r="I21" s="12">
        <f t="shared" si="2"/>
        <v>42303</v>
      </c>
      <c r="J21" s="26">
        <f t="shared" si="3"/>
        <v>0.2269060364525784</v>
      </c>
      <c r="K21" s="30">
        <f t="shared" si="4"/>
        <v>0.018764386850728565</v>
      </c>
    </row>
    <row r="22" spans="2:11" ht="12.75">
      <c r="B22" s="6" t="s">
        <v>42</v>
      </c>
      <c r="C22" s="7" t="s">
        <v>43</v>
      </c>
      <c r="D22" s="12">
        <v>10183</v>
      </c>
      <c r="E22" s="12">
        <v>147321</v>
      </c>
      <c r="F22" s="13">
        <v>278854</v>
      </c>
      <c r="G22" s="21">
        <f t="shared" si="0"/>
        <v>14.467347540017677</v>
      </c>
      <c r="H22" s="21">
        <f t="shared" si="1"/>
        <v>27.384267897476185</v>
      </c>
      <c r="I22" s="12">
        <f t="shared" si="2"/>
        <v>131533</v>
      </c>
      <c r="J22" s="26">
        <f t="shared" si="3"/>
        <v>0.8928326579374292</v>
      </c>
      <c r="K22" s="30">
        <f t="shared" si="4"/>
        <v>0.059722169799312</v>
      </c>
    </row>
    <row r="23" spans="2:11" ht="12.75">
      <c r="B23" s="6" t="s">
        <v>44</v>
      </c>
      <c r="C23" s="7" t="s">
        <v>45</v>
      </c>
      <c r="D23" s="12">
        <v>5300</v>
      </c>
      <c r="E23" s="12">
        <v>225114</v>
      </c>
      <c r="F23" s="13">
        <v>354181</v>
      </c>
      <c r="G23" s="21">
        <f t="shared" si="0"/>
        <v>42.47433962264151</v>
      </c>
      <c r="H23" s="21">
        <f t="shared" si="1"/>
        <v>66.8266037735849</v>
      </c>
      <c r="I23" s="12">
        <f t="shared" si="2"/>
        <v>129067</v>
      </c>
      <c r="J23" s="26">
        <f t="shared" si="3"/>
        <v>0.5733406185310553</v>
      </c>
      <c r="K23" s="30">
        <f t="shared" si="4"/>
        <v>0.04206060492741481</v>
      </c>
    </row>
    <row r="24" spans="2:11" ht="12.75">
      <c r="B24" s="6" t="s">
        <v>46</v>
      </c>
      <c r="C24" s="7" t="s">
        <v>47</v>
      </c>
      <c r="D24" s="12">
        <v>2736</v>
      </c>
      <c r="E24" s="12">
        <v>160432</v>
      </c>
      <c r="F24" s="13">
        <v>209718</v>
      </c>
      <c r="G24" s="21">
        <f t="shared" si="0"/>
        <v>58.63742690058479</v>
      </c>
      <c r="H24" s="21">
        <f t="shared" si="1"/>
        <v>76.65131578947368</v>
      </c>
      <c r="I24" s="12">
        <f t="shared" si="2"/>
        <v>49286</v>
      </c>
      <c r="J24" s="26">
        <f t="shared" si="3"/>
        <v>0.3072080382965992</v>
      </c>
      <c r="K24" s="30">
        <f t="shared" si="4"/>
        <v>0.024652943064528143</v>
      </c>
    </row>
    <row r="25" spans="2:11" ht="12.75">
      <c r="B25" s="6" t="s">
        <v>48</v>
      </c>
      <c r="C25" s="7" t="s">
        <v>49</v>
      </c>
      <c r="D25" s="12">
        <v>4393</v>
      </c>
      <c r="E25" s="12">
        <v>304163</v>
      </c>
      <c r="F25" s="13">
        <v>425427</v>
      </c>
      <c r="G25" s="21">
        <f t="shared" si="0"/>
        <v>69.23810607785113</v>
      </c>
      <c r="H25" s="21">
        <f t="shared" si="1"/>
        <v>96.84202139767812</v>
      </c>
      <c r="I25" s="12">
        <f t="shared" si="2"/>
        <v>121264</v>
      </c>
      <c r="J25" s="26">
        <f t="shared" si="3"/>
        <v>0.3986809704007391</v>
      </c>
      <c r="K25" s="30">
        <f t="shared" si="4"/>
        <v>0.0309726669705066</v>
      </c>
    </row>
    <row r="26" spans="2:11" ht="12.75">
      <c r="B26" s="6" t="s">
        <v>50</v>
      </c>
      <c r="C26" s="7" t="s">
        <v>51</v>
      </c>
      <c r="D26" s="12">
        <v>3720</v>
      </c>
      <c r="E26" s="12">
        <v>275456</v>
      </c>
      <c r="F26" s="13">
        <v>338459</v>
      </c>
      <c r="G26" s="21">
        <f t="shared" si="0"/>
        <v>74.04731182795699</v>
      </c>
      <c r="H26" s="21">
        <f t="shared" si="1"/>
        <v>90.98360215053764</v>
      </c>
      <c r="I26" s="12">
        <f t="shared" si="2"/>
        <v>63003</v>
      </c>
      <c r="J26" s="26">
        <f t="shared" si="3"/>
        <v>0.22872255460037175</v>
      </c>
      <c r="K26" s="30">
        <f t="shared" si="4"/>
        <v>0.018901417403743626</v>
      </c>
    </row>
    <row r="27" spans="2:11" ht="12.75">
      <c r="B27" s="6" t="s">
        <v>52</v>
      </c>
      <c r="C27" s="7" t="s">
        <v>53</v>
      </c>
      <c r="D27" s="12">
        <v>6300</v>
      </c>
      <c r="E27" s="12">
        <v>34373</v>
      </c>
      <c r="F27" s="13">
        <v>41170</v>
      </c>
      <c r="G27" s="21">
        <f t="shared" si="0"/>
        <v>5.456031746031746</v>
      </c>
      <c r="H27" s="21">
        <f t="shared" si="1"/>
        <v>6.534920634920635</v>
      </c>
      <c r="I27" s="12">
        <f t="shared" si="2"/>
        <v>6797</v>
      </c>
      <c r="J27" s="26">
        <f t="shared" si="3"/>
        <v>0.19774241410409332</v>
      </c>
      <c r="K27" s="30">
        <f t="shared" si="4"/>
        <v>0.016538772669882906</v>
      </c>
    </row>
    <row r="28" spans="2:11" ht="12.75">
      <c r="B28" s="6" t="s">
        <v>54</v>
      </c>
      <c r="C28" s="7" t="s">
        <v>55</v>
      </c>
      <c r="D28" s="12">
        <v>9310</v>
      </c>
      <c r="E28" s="12">
        <v>112550</v>
      </c>
      <c r="F28" s="13">
        <v>135818</v>
      </c>
      <c r="G28" s="21">
        <f t="shared" si="0"/>
        <v>12.089151450053706</v>
      </c>
      <c r="H28" s="21">
        <f t="shared" si="1"/>
        <v>14.588399570354458</v>
      </c>
      <c r="I28" s="12">
        <f t="shared" si="2"/>
        <v>23268</v>
      </c>
      <c r="J28" s="26">
        <f t="shared" si="3"/>
        <v>0.20673478454020436</v>
      </c>
      <c r="K28" s="30">
        <f t="shared" si="4"/>
        <v>0.017230228547200577</v>
      </c>
    </row>
    <row r="29" spans="2:11" ht="12.75">
      <c r="B29" s="6" t="s">
        <v>56</v>
      </c>
      <c r="C29" s="7" t="s">
        <v>57</v>
      </c>
      <c r="D29" s="12">
        <v>890</v>
      </c>
      <c r="E29" s="12">
        <v>419077</v>
      </c>
      <c r="F29" s="13">
        <v>836380</v>
      </c>
      <c r="G29" s="21">
        <f t="shared" si="0"/>
        <v>470.87303370786515</v>
      </c>
      <c r="H29" s="21">
        <f t="shared" si="1"/>
        <v>939.7528089887641</v>
      </c>
      <c r="I29" s="12">
        <f t="shared" si="2"/>
        <v>417303</v>
      </c>
      <c r="J29" s="26">
        <f t="shared" si="3"/>
        <v>0.9957668877079868</v>
      </c>
      <c r="K29" s="30">
        <f t="shared" si="4"/>
        <v>0.06483596299377359</v>
      </c>
    </row>
    <row r="30" spans="2:11" ht="12.75">
      <c r="B30" s="6" t="s">
        <v>58</v>
      </c>
      <c r="C30" s="7" t="s">
        <v>59</v>
      </c>
      <c r="D30" s="12">
        <v>13614</v>
      </c>
      <c r="E30" s="12">
        <v>172001</v>
      </c>
      <c r="F30" s="13">
        <v>385381</v>
      </c>
      <c r="G30" s="21">
        <f t="shared" si="0"/>
        <v>12.634126634346996</v>
      </c>
      <c r="H30" s="21">
        <f t="shared" si="1"/>
        <v>28.307697957984427</v>
      </c>
      <c r="I30" s="12">
        <f t="shared" si="2"/>
        <v>213380</v>
      </c>
      <c r="J30" s="26">
        <f t="shared" si="3"/>
        <v>1.2405741827082402</v>
      </c>
      <c r="K30" s="30">
        <f t="shared" si="4"/>
        <v>0.07609558096720015</v>
      </c>
    </row>
    <row r="31" spans="2:11" ht="12.75">
      <c r="B31" s="6" t="s">
        <v>60</v>
      </c>
      <c r="C31" s="7" t="s">
        <v>61</v>
      </c>
      <c r="D31" s="12">
        <v>13624</v>
      </c>
      <c r="E31" s="12">
        <v>52277</v>
      </c>
      <c r="F31" s="13">
        <v>57671</v>
      </c>
      <c r="G31" s="21">
        <f t="shared" si="0"/>
        <v>3.837125660598943</v>
      </c>
      <c r="H31" s="21">
        <f t="shared" si="1"/>
        <v>4.233044627128597</v>
      </c>
      <c r="I31" s="12">
        <f t="shared" si="2"/>
        <v>5394</v>
      </c>
      <c r="J31" s="26">
        <f t="shared" si="3"/>
        <v>0.10318113128144309</v>
      </c>
      <c r="K31" s="30">
        <f t="shared" si="4"/>
        <v>0.008967051059599607</v>
      </c>
    </row>
    <row r="32" spans="2:11" ht="12.75">
      <c r="B32" s="6" t="s">
        <v>62</v>
      </c>
      <c r="C32" s="7" t="s">
        <v>63</v>
      </c>
      <c r="D32" s="12">
        <v>4162</v>
      </c>
      <c r="E32" s="12">
        <v>169738</v>
      </c>
      <c r="F32" s="13">
        <v>255735</v>
      </c>
      <c r="G32" s="21">
        <f t="shared" si="0"/>
        <v>40.78279673234022</v>
      </c>
      <c r="H32" s="21">
        <f t="shared" si="1"/>
        <v>61.44521864488227</v>
      </c>
      <c r="I32" s="12">
        <f t="shared" si="2"/>
        <v>85997</v>
      </c>
      <c r="J32" s="26">
        <f t="shared" si="3"/>
        <v>0.5066455360614595</v>
      </c>
      <c r="K32" s="30">
        <f t="shared" si="4"/>
        <v>0.037965279306990674</v>
      </c>
    </row>
    <row r="33" spans="2:11" ht="12.75">
      <c r="B33" s="6" t="s">
        <v>64</v>
      </c>
      <c r="C33" s="7" t="s">
        <v>65</v>
      </c>
      <c r="D33" s="12">
        <v>36529</v>
      </c>
      <c r="E33" s="12">
        <v>67264</v>
      </c>
      <c r="F33" s="13">
        <v>164316</v>
      </c>
      <c r="G33" s="21">
        <f t="shared" si="0"/>
        <v>1.8413862958197595</v>
      </c>
      <c r="H33" s="21">
        <f t="shared" si="1"/>
        <v>4.498234279613458</v>
      </c>
      <c r="I33" s="12">
        <f t="shared" si="2"/>
        <v>97052</v>
      </c>
      <c r="J33" s="26">
        <f t="shared" si="3"/>
        <v>1.4428520456707896</v>
      </c>
      <c r="K33" s="30">
        <f t="shared" si="4"/>
        <v>0.08458446254685281</v>
      </c>
    </row>
    <row r="34" spans="2:11" ht="12.75">
      <c r="B34" s="6" t="s">
        <v>66</v>
      </c>
      <c r="C34" s="7" t="s">
        <v>67</v>
      </c>
      <c r="D34" s="12">
        <v>2300</v>
      </c>
      <c r="E34" s="12">
        <v>142015</v>
      </c>
      <c r="F34" s="13">
        <v>219695</v>
      </c>
      <c r="G34" s="21">
        <f t="shared" si="0"/>
        <v>61.745652173913044</v>
      </c>
      <c r="H34" s="21">
        <f t="shared" si="1"/>
        <v>95.5195652173913</v>
      </c>
      <c r="I34" s="12">
        <f t="shared" si="2"/>
        <v>77680</v>
      </c>
      <c r="J34" s="26">
        <f t="shared" si="3"/>
        <v>0.5469844734711122</v>
      </c>
      <c r="K34" s="30">
        <f t="shared" si="4"/>
        <v>0.040461454883750525</v>
      </c>
    </row>
    <row r="35" spans="2:11" ht="12.75">
      <c r="B35" s="6" t="s">
        <v>68</v>
      </c>
      <c r="C35" s="7" t="s">
        <v>69</v>
      </c>
      <c r="D35" s="12">
        <v>4280</v>
      </c>
      <c r="E35" s="12">
        <v>172712</v>
      </c>
      <c r="F35" s="13">
        <v>228251</v>
      </c>
      <c r="G35" s="21">
        <f t="shared" si="0"/>
        <v>40.35327102803738</v>
      </c>
      <c r="H35" s="21">
        <f t="shared" si="1"/>
        <v>53.32967289719626</v>
      </c>
      <c r="I35" s="12">
        <f t="shared" si="2"/>
        <v>55539</v>
      </c>
      <c r="J35" s="26">
        <f t="shared" si="3"/>
        <v>0.32157001250636896</v>
      </c>
      <c r="K35" s="30">
        <f t="shared" si="4"/>
        <v>0.025671286731272946</v>
      </c>
    </row>
    <row r="36" spans="2:11" ht="12.75">
      <c r="B36" s="6" t="s">
        <v>70</v>
      </c>
      <c r="C36" s="7" t="s">
        <v>71</v>
      </c>
      <c r="D36" s="12">
        <v>6060</v>
      </c>
      <c r="E36" s="12">
        <v>183055</v>
      </c>
      <c r="F36" s="13">
        <v>218802</v>
      </c>
      <c r="G36" s="21">
        <f t="shared" si="0"/>
        <v>30.207095709570957</v>
      </c>
      <c r="H36" s="21">
        <f t="shared" si="1"/>
        <v>36.105940594059405</v>
      </c>
      <c r="I36" s="12">
        <f t="shared" si="2"/>
        <v>35747</v>
      </c>
      <c r="J36" s="26">
        <f t="shared" si="3"/>
        <v>0.19528010707164514</v>
      </c>
      <c r="K36" s="30">
        <f t="shared" si="4"/>
        <v>0.016348613966404413</v>
      </c>
    </row>
    <row r="37" spans="2:11" ht="12.75">
      <c r="B37" s="6" t="s">
        <v>72</v>
      </c>
      <c r="C37" s="7" t="s">
        <v>73</v>
      </c>
      <c r="D37" s="12">
        <v>2870</v>
      </c>
      <c r="E37" s="12">
        <v>298911</v>
      </c>
      <c r="F37" s="13">
        <v>429285</v>
      </c>
      <c r="G37" s="21">
        <f t="shared" si="0"/>
        <v>104.15017421602788</v>
      </c>
      <c r="H37" s="21">
        <f t="shared" si="1"/>
        <v>149.5766550522648</v>
      </c>
      <c r="I37" s="12">
        <f t="shared" si="2"/>
        <v>130374</v>
      </c>
      <c r="J37" s="26">
        <f t="shared" si="3"/>
        <v>0.4361632726798278</v>
      </c>
      <c r="K37" s="30">
        <f t="shared" si="4"/>
        <v>0.03345425099893795</v>
      </c>
    </row>
    <row r="38" spans="2:11" ht="12.75">
      <c r="B38" s="6" t="s">
        <v>74</v>
      </c>
      <c r="C38" s="7" t="s">
        <v>75</v>
      </c>
      <c r="D38" s="12">
        <v>1790</v>
      </c>
      <c r="E38" s="12">
        <v>118219</v>
      </c>
      <c r="F38" s="13">
        <v>141771</v>
      </c>
      <c r="G38" s="21">
        <f t="shared" si="0"/>
        <v>66.0441340782123</v>
      </c>
      <c r="H38" s="21">
        <f t="shared" si="1"/>
        <v>79.20167597765364</v>
      </c>
      <c r="I38" s="12">
        <f t="shared" si="2"/>
        <v>23552</v>
      </c>
      <c r="J38" s="26">
        <f t="shared" si="3"/>
        <v>0.19922347507591842</v>
      </c>
      <c r="K38" s="30">
        <f t="shared" si="4"/>
        <v>0.016652980740095913</v>
      </c>
    </row>
    <row r="39" spans="2:11" ht="12.75">
      <c r="B39" s="6" t="s">
        <v>76</v>
      </c>
      <c r="C39" s="7" t="s">
        <v>77</v>
      </c>
      <c r="D39" s="12">
        <v>1170</v>
      </c>
      <c r="E39" s="12">
        <v>155193</v>
      </c>
      <c r="F39" s="13">
        <v>213488</v>
      </c>
      <c r="G39" s="21">
        <f t="shared" si="0"/>
        <v>132.64358974358976</v>
      </c>
      <c r="H39" s="21">
        <f t="shared" si="1"/>
        <v>182.46837606837607</v>
      </c>
      <c r="I39" s="12">
        <f t="shared" si="2"/>
        <v>58295</v>
      </c>
      <c r="J39" s="26">
        <f t="shared" si="3"/>
        <v>0.3756290554342013</v>
      </c>
      <c r="K39" s="30">
        <f t="shared" si="4"/>
        <v>0.029416276885368964</v>
      </c>
    </row>
    <row r="40" spans="2:11" ht="12.75">
      <c r="B40" s="6" t="s">
        <v>78</v>
      </c>
      <c r="C40" s="7" t="s">
        <v>79</v>
      </c>
      <c r="D40" s="12">
        <v>960</v>
      </c>
      <c r="E40" s="12">
        <v>104467</v>
      </c>
      <c r="F40" s="13">
        <v>140941</v>
      </c>
      <c r="G40" s="21">
        <f t="shared" si="0"/>
        <v>108.81979166666666</v>
      </c>
      <c r="H40" s="21">
        <f t="shared" si="1"/>
        <v>146.81354166666668</v>
      </c>
      <c r="I40" s="12">
        <f t="shared" si="2"/>
        <v>36474</v>
      </c>
      <c r="J40" s="26">
        <f t="shared" si="3"/>
        <v>0.34914374874362236</v>
      </c>
      <c r="K40" s="30">
        <f t="shared" si="4"/>
        <v>0.027598531676752636</v>
      </c>
    </row>
    <row r="41" spans="2:11" ht="12.75">
      <c r="B41" s="6" t="s">
        <v>80</v>
      </c>
      <c r="C41" s="7" t="s">
        <v>81</v>
      </c>
      <c r="D41" s="12">
        <v>1380</v>
      </c>
      <c r="E41" s="12">
        <v>201409</v>
      </c>
      <c r="F41" s="13">
        <v>250009</v>
      </c>
      <c r="G41" s="21">
        <f t="shared" si="0"/>
        <v>145.94855072463767</v>
      </c>
      <c r="H41" s="21">
        <f t="shared" si="1"/>
        <v>181.1659420289855</v>
      </c>
      <c r="I41" s="12">
        <f t="shared" si="2"/>
        <v>48600</v>
      </c>
      <c r="J41" s="26">
        <f t="shared" si="3"/>
        <v>0.24130004120967782</v>
      </c>
      <c r="K41" s="30">
        <f t="shared" si="4"/>
        <v>0.01984518970299498</v>
      </c>
    </row>
    <row r="42" spans="2:11" ht="12.75">
      <c r="B42" s="6" t="s">
        <v>82</v>
      </c>
      <c r="C42" s="7" t="s">
        <v>83</v>
      </c>
      <c r="D42" s="12">
        <v>1170</v>
      </c>
      <c r="E42" s="12">
        <v>242316</v>
      </c>
      <c r="F42" s="13">
        <v>356979</v>
      </c>
      <c r="G42" s="21">
        <f t="shared" si="0"/>
        <v>207.1076923076923</v>
      </c>
      <c r="H42" s="21">
        <f t="shared" si="1"/>
        <v>305.1102564102564</v>
      </c>
      <c r="I42" s="12">
        <f t="shared" si="2"/>
        <v>114663</v>
      </c>
      <c r="J42" s="26">
        <f t="shared" si="3"/>
        <v>0.4731961570841381</v>
      </c>
      <c r="K42" s="30">
        <f t="shared" si="4"/>
        <v>0.0358489165229372</v>
      </c>
    </row>
    <row r="43" spans="2:11" ht="12.75">
      <c r="B43" s="6" t="s">
        <v>84</v>
      </c>
      <c r="C43" s="7" t="s">
        <v>85</v>
      </c>
      <c r="D43" s="12">
        <v>1520</v>
      </c>
      <c r="E43" s="12">
        <v>67942</v>
      </c>
      <c r="F43" s="13">
        <v>82409</v>
      </c>
      <c r="G43" s="21">
        <f t="shared" si="0"/>
        <v>44.69868421052632</v>
      </c>
      <c r="H43" s="21">
        <f t="shared" si="1"/>
        <v>54.21644736842105</v>
      </c>
      <c r="I43" s="12">
        <f t="shared" si="2"/>
        <v>14467</v>
      </c>
      <c r="J43" s="26">
        <f t="shared" si="3"/>
        <v>0.21293161814488828</v>
      </c>
      <c r="K43" s="30">
        <f t="shared" si="4"/>
        <v>0.017704004457575362</v>
      </c>
    </row>
    <row r="44" spans="2:11" ht="12.75">
      <c r="B44" s="6" t="s">
        <v>86</v>
      </c>
      <c r="C44" s="7" t="s">
        <v>87</v>
      </c>
      <c r="D44" s="12">
        <v>7690</v>
      </c>
      <c r="E44" s="12">
        <v>197529</v>
      </c>
      <c r="F44" s="13">
        <v>287375</v>
      </c>
      <c r="G44" s="21">
        <f t="shared" si="0"/>
        <v>25.686475942782835</v>
      </c>
      <c r="H44" s="21">
        <f t="shared" si="1"/>
        <v>37.36996098829649</v>
      </c>
      <c r="I44" s="12">
        <f t="shared" si="2"/>
        <v>89846</v>
      </c>
      <c r="J44" s="26">
        <f t="shared" si="3"/>
        <v>0.4548496676437384</v>
      </c>
      <c r="K44" s="30">
        <f t="shared" si="4"/>
        <v>0.03466950014254677</v>
      </c>
    </row>
    <row r="45" spans="2:11" ht="12.75">
      <c r="B45" s="6" t="s">
        <v>88</v>
      </c>
      <c r="C45" s="7" t="s">
        <v>89</v>
      </c>
      <c r="D45" s="12">
        <v>19910</v>
      </c>
      <c r="E45" s="12">
        <v>99638</v>
      </c>
      <c r="F45" s="13">
        <v>125869</v>
      </c>
      <c r="G45" s="21">
        <f t="shared" si="0"/>
        <v>5.0044198895027625</v>
      </c>
      <c r="H45" s="21">
        <f t="shared" si="1"/>
        <v>6.321898543445505</v>
      </c>
      <c r="I45" s="12">
        <f t="shared" si="2"/>
        <v>26231</v>
      </c>
      <c r="J45" s="26">
        <f t="shared" si="3"/>
        <v>0.2632630121038158</v>
      </c>
      <c r="K45" s="30">
        <f t="shared" si="4"/>
        <v>0.02147256637040207</v>
      </c>
    </row>
    <row r="46" spans="2:11" ht="12.75">
      <c r="B46" s="6" t="s">
        <v>90</v>
      </c>
      <c r="C46" s="7" t="s">
        <v>91</v>
      </c>
      <c r="D46" s="12">
        <v>16000</v>
      </c>
      <c r="E46" s="12">
        <v>128514</v>
      </c>
      <c r="F46" s="13">
        <v>158840</v>
      </c>
      <c r="G46" s="21">
        <f t="shared" si="0"/>
        <v>8.032125</v>
      </c>
      <c r="H46" s="21">
        <f t="shared" si="1"/>
        <v>9.9275</v>
      </c>
      <c r="I46" s="12">
        <f t="shared" si="2"/>
        <v>30326</v>
      </c>
      <c r="J46" s="26">
        <f t="shared" si="3"/>
        <v>0.2359742907387522</v>
      </c>
      <c r="K46" s="30">
        <f t="shared" si="4"/>
        <v>0.019446629375487134</v>
      </c>
    </row>
    <row r="47" spans="2:11" ht="12.75">
      <c r="B47" s="6" t="s">
        <v>92</v>
      </c>
      <c r="C47" s="7" t="s">
        <v>93</v>
      </c>
      <c r="D47" s="12">
        <v>11280</v>
      </c>
      <c r="E47" s="12">
        <v>66776</v>
      </c>
      <c r="F47" s="13">
        <v>92528</v>
      </c>
      <c r="G47" s="21">
        <f t="shared" si="0"/>
        <v>5.9198581560283685</v>
      </c>
      <c r="H47" s="21">
        <f t="shared" si="1"/>
        <v>8.202836879432624</v>
      </c>
      <c r="I47" s="12">
        <f t="shared" si="2"/>
        <v>25752</v>
      </c>
      <c r="J47" s="26">
        <f t="shared" si="3"/>
        <v>0.3856475380376183</v>
      </c>
      <c r="K47" s="30">
        <f t="shared" si="4"/>
        <v>0.030095583023528327</v>
      </c>
    </row>
    <row r="48" spans="2:11" ht="12.75">
      <c r="B48" s="6" t="s">
        <v>94</v>
      </c>
      <c r="C48" s="7" t="s">
        <v>95</v>
      </c>
      <c r="D48" s="12">
        <v>2060</v>
      </c>
      <c r="E48" s="12">
        <v>157032</v>
      </c>
      <c r="F48" s="13">
        <v>251129</v>
      </c>
      <c r="G48" s="21">
        <f t="shared" si="0"/>
        <v>76.22912621359224</v>
      </c>
      <c r="H48" s="21">
        <f t="shared" si="1"/>
        <v>121.90728155339806</v>
      </c>
      <c r="I48" s="12">
        <f t="shared" si="2"/>
        <v>94097</v>
      </c>
      <c r="J48" s="26">
        <f t="shared" si="3"/>
        <v>0.5992218146619798</v>
      </c>
      <c r="K48" s="30">
        <f t="shared" si="4"/>
        <v>0.0436074122437502</v>
      </c>
    </row>
    <row r="49" spans="2:11" ht="12.75">
      <c r="B49" s="6" t="s">
        <v>96</v>
      </c>
      <c r="C49" s="7" t="s">
        <v>97</v>
      </c>
      <c r="D49" s="12">
        <v>10180</v>
      </c>
      <c r="E49" s="12">
        <v>152678</v>
      </c>
      <c r="F49" s="13">
        <v>217568</v>
      </c>
      <c r="G49" s="21">
        <f t="shared" si="0"/>
        <v>14.997838899803536</v>
      </c>
      <c r="H49" s="21">
        <f t="shared" si="1"/>
        <v>21.372102161100198</v>
      </c>
      <c r="I49" s="12">
        <f t="shared" si="2"/>
        <v>64890</v>
      </c>
      <c r="J49" s="26">
        <f t="shared" si="3"/>
        <v>0.42501211700441455</v>
      </c>
      <c r="K49" s="30">
        <f t="shared" si="4"/>
        <v>0.032722181526225524</v>
      </c>
    </row>
    <row r="50" spans="2:11" ht="12.75">
      <c r="B50" s="6" t="s">
        <v>98</v>
      </c>
      <c r="C50" s="7" t="s">
        <v>99</v>
      </c>
      <c r="D50" s="12">
        <v>6510</v>
      </c>
      <c r="E50" s="12">
        <v>196470</v>
      </c>
      <c r="F50" s="13">
        <v>281615</v>
      </c>
      <c r="G50" s="21">
        <f t="shared" si="0"/>
        <v>30.179723502304146</v>
      </c>
      <c r="H50" s="21">
        <f t="shared" si="1"/>
        <v>43.25883256528418</v>
      </c>
      <c r="I50" s="12">
        <f t="shared" si="2"/>
        <v>85145</v>
      </c>
      <c r="J50" s="26">
        <f t="shared" si="3"/>
        <v>0.4333740520181198</v>
      </c>
      <c r="K50" s="30">
        <f t="shared" si="4"/>
        <v>0.033271625538799476</v>
      </c>
    </row>
    <row r="51" spans="2:11" ht="13.5" thickBot="1">
      <c r="B51" s="8" t="s">
        <v>100</v>
      </c>
      <c r="C51" s="9" t="s">
        <v>101</v>
      </c>
      <c r="D51" s="14">
        <v>6160</v>
      </c>
      <c r="E51" s="14">
        <v>74180</v>
      </c>
      <c r="F51" s="15">
        <v>90571</v>
      </c>
      <c r="G51" s="22">
        <f t="shared" si="0"/>
        <v>12.042207792207792</v>
      </c>
      <c r="H51" s="22">
        <f t="shared" si="1"/>
        <v>14.703084415584415</v>
      </c>
      <c r="I51" s="14">
        <f t="shared" si="2"/>
        <v>16391</v>
      </c>
      <c r="J51" s="27">
        <f t="shared" si="3"/>
        <v>0.2209625235912645</v>
      </c>
      <c r="K51" s="31">
        <f t="shared" si="4"/>
        <v>0.018314740397042062</v>
      </c>
    </row>
    <row r="52" spans="2:11" ht="13.5" thickBot="1">
      <c r="B52" s="16" t="s">
        <v>102</v>
      </c>
      <c r="C52" s="17" t="s">
        <v>104</v>
      </c>
      <c r="D52" s="18">
        <v>463504</v>
      </c>
      <c r="E52" s="18">
        <v>7131833</v>
      </c>
      <c r="F52" s="19">
        <v>10546236</v>
      </c>
      <c r="G52" s="23">
        <f t="shared" si="0"/>
        <v>15.38677767613656</v>
      </c>
      <c r="H52" s="23">
        <f t="shared" si="1"/>
        <v>22.75327936759985</v>
      </c>
      <c r="I52" s="18">
        <f t="shared" si="2"/>
        <v>3414403</v>
      </c>
      <c r="J52" s="28">
        <f t="shared" si="3"/>
        <v>0.4787553213879237</v>
      </c>
      <c r="K52" s="32">
        <f t="shared" si="4"/>
        <v>0.036203655483760366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51"/>
  <sheetViews>
    <sheetView workbookViewId="0" topLeftCell="A3">
      <selection activeCell="H19" sqref="H19"/>
    </sheetView>
  </sheetViews>
  <sheetFormatPr defaultColWidth="11.421875" defaultRowHeight="12.75"/>
  <sheetData>
    <row r="1" ht="13.5" thickBot="1"/>
    <row r="2" spans="2:5" ht="13.5" thickBot="1">
      <c r="B2" s="1" t="s">
        <v>0</v>
      </c>
      <c r="C2" s="2" t="s">
        <v>103</v>
      </c>
      <c r="D2" s="2" t="s">
        <v>111</v>
      </c>
      <c r="E2" s="2" t="s">
        <v>105</v>
      </c>
    </row>
    <row r="3" spans="2:5" ht="12.75">
      <c r="B3" s="4" t="s">
        <v>30</v>
      </c>
      <c r="C3" s="5" t="s">
        <v>31</v>
      </c>
      <c r="D3" s="5">
        <v>1</v>
      </c>
      <c r="E3" s="20">
        <v>1.7408749591903363</v>
      </c>
    </row>
    <row r="4" spans="2:5" ht="12.75">
      <c r="B4" s="6" t="s">
        <v>64</v>
      </c>
      <c r="C4" s="7" t="s">
        <v>65</v>
      </c>
      <c r="D4" s="7">
        <f>+D3+1</f>
        <v>2</v>
      </c>
      <c r="E4" s="21">
        <v>1.8413862958197595</v>
      </c>
    </row>
    <row r="5" spans="2:5" ht="12.75">
      <c r="B5" s="6" t="s">
        <v>4</v>
      </c>
      <c r="C5" s="7" t="s">
        <v>5</v>
      </c>
      <c r="D5" s="7">
        <f aca="true" t="shared" si="0" ref="D5:D51">+D4+1</f>
        <v>3</v>
      </c>
      <c r="E5" s="21">
        <v>2.4715802153128057</v>
      </c>
    </row>
    <row r="6" spans="2:5" ht="12.75">
      <c r="B6" s="6" t="s">
        <v>6</v>
      </c>
      <c r="C6" s="7" t="s">
        <v>7</v>
      </c>
      <c r="D6" s="7">
        <f t="shared" si="0"/>
        <v>4</v>
      </c>
      <c r="E6" s="21">
        <v>2.8599904168663155</v>
      </c>
    </row>
    <row r="7" spans="2:5" ht="12.75">
      <c r="B7" s="6" t="s">
        <v>32</v>
      </c>
      <c r="C7" s="7" t="s">
        <v>33</v>
      </c>
      <c r="D7" s="7">
        <f t="shared" si="0"/>
        <v>5</v>
      </c>
      <c r="E7" s="21">
        <v>3.2144284128745837</v>
      </c>
    </row>
    <row r="8" spans="2:5" ht="12.75">
      <c r="B8" s="6" t="s">
        <v>36</v>
      </c>
      <c r="C8" s="7" t="s">
        <v>37</v>
      </c>
      <c r="D8" s="7">
        <f t="shared" si="0"/>
        <v>6</v>
      </c>
      <c r="E8" s="21">
        <v>3.2477963525835865</v>
      </c>
    </row>
    <row r="9" spans="2:5" ht="12.75">
      <c r="B9" s="6" t="s">
        <v>60</v>
      </c>
      <c r="C9" s="7" t="s">
        <v>61</v>
      </c>
      <c r="D9" s="7">
        <f t="shared" si="0"/>
        <v>7</v>
      </c>
      <c r="E9" s="21">
        <v>3.837125660598943</v>
      </c>
    </row>
    <row r="10" spans="2:5" ht="12.75">
      <c r="B10" s="6" t="s">
        <v>14</v>
      </c>
      <c r="C10" s="7" t="s">
        <v>15</v>
      </c>
      <c r="D10" s="7">
        <f t="shared" si="0"/>
        <v>8</v>
      </c>
      <c r="E10" s="21">
        <v>4.74168776371308</v>
      </c>
    </row>
    <row r="11" spans="2:5" ht="12.75">
      <c r="B11" s="6" t="s">
        <v>18</v>
      </c>
      <c r="C11" s="7" t="s">
        <v>19</v>
      </c>
      <c r="D11" s="7">
        <f t="shared" si="0"/>
        <v>9</v>
      </c>
      <c r="E11" s="21">
        <v>4.977929155313351</v>
      </c>
    </row>
    <row r="12" spans="2:5" ht="12.75">
      <c r="B12" s="6" t="s">
        <v>88</v>
      </c>
      <c r="C12" s="7" t="s">
        <v>89</v>
      </c>
      <c r="D12" s="7">
        <f t="shared" si="0"/>
        <v>10</v>
      </c>
      <c r="E12" s="21">
        <v>5.0044198895027625</v>
      </c>
    </row>
    <row r="13" spans="2:5" ht="12.75">
      <c r="B13" s="6" t="s">
        <v>52</v>
      </c>
      <c r="C13" s="7" t="s">
        <v>53</v>
      </c>
      <c r="D13" s="7">
        <f t="shared" si="0"/>
        <v>11</v>
      </c>
      <c r="E13" s="21">
        <v>5.456031746031746</v>
      </c>
    </row>
    <row r="14" spans="2:5" ht="12.75">
      <c r="B14" s="6" t="s">
        <v>34</v>
      </c>
      <c r="C14" s="7" t="s">
        <v>35</v>
      </c>
      <c r="D14" s="7">
        <f t="shared" si="0"/>
        <v>12</v>
      </c>
      <c r="E14" s="21">
        <v>5.543494657448146</v>
      </c>
    </row>
    <row r="15" spans="2:5" ht="12.75">
      <c r="B15" s="6" t="s">
        <v>92</v>
      </c>
      <c r="C15" s="7" t="s">
        <v>93</v>
      </c>
      <c r="D15" s="7">
        <f t="shared" si="0"/>
        <v>13</v>
      </c>
      <c r="E15" s="21">
        <v>5.9198581560283685</v>
      </c>
    </row>
    <row r="16" spans="2:5" ht="12.75">
      <c r="B16" s="6" t="s">
        <v>10</v>
      </c>
      <c r="C16" s="7" t="s">
        <v>11</v>
      </c>
      <c r="D16" s="7">
        <f t="shared" si="0"/>
        <v>14</v>
      </c>
      <c r="E16" s="21">
        <v>6.3020957454265085</v>
      </c>
    </row>
    <row r="17" spans="2:5" ht="12.75">
      <c r="B17" s="6" t="s">
        <v>12</v>
      </c>
      <c r="C17" s="7" t="s">
        <v>13</v>
      </c>
      <c r="D17" s="7">
        <f t="shared" si="0"/>
        <v>15</v>
      </c>
      <c r="E17" s="21">
        <v>6.55948717948718</v>
      </c>
    </row>
    <row r="18" spans="2:5" ht="12.75">
      <c r="B18" s="6" t="s">
        <v>8</v>
      </c>
      <c r="C18" s="7" t="s">
        <v>9</v>
      </c>
      <c r="D18" s="7">
        <f t="shared" si="0"/>
        <v>16</v>
      </c>
      <c r="E18" s="21">
        <v>8.010798122065728</v>
      </c>
    </row>
    <row r="19" spans="2:5" ht="12.75">
      <c r="B19" s="6" t="s">
        <v>90</v>
      </c>
      <c r="C19" s="7" t="s">
        <v>91</v>
      </c>
      <c r="D19" s="7">
        <f t="shared" si="0"/>
        <v>17</v>
      </c>
      <c r="E19" s="21">
        <v>8.032125</v>
      </c>
    </row>
    <row r="20" spans="2:5" ht="12.75">
      <c r="B20" s="6" t="s">
        <v>26</v>
      </c>
      <c r="C20" s="7" t="s">
        <v>27</v>
      </c>
      <c r="D20" s="7">
        <f t="shared" si="0"/>
        <v>18</v>
      </c>
      <c r="E20" s="21">
        <v>11.809562398703404</v>
      </c>
    </row>
    <row r="21" spans="2:5" ht="12.75">
      <c r="B21" s="6" t="s">
        <v>100</v>
      </c>
      <c r="C21" s="7" t="s">
        <v>101</v>
      </c>
      <c r="D21" s="7">
        <f t="shared" si="0"/>
        <v>19</v>
      </c>
      <c r="E21" s="21">
        <v>12.042207792207792</v>
      </c>
    </row>
    <row r="22" spans="2:5" ht="12.75">
      <c r="B22" s="6" t="s">
        <v>54</v>
      </c>
      <c r="C22" s="7" t="s">
        <v>55</v>
      </c>
      <c r="D22" s="7">
        <f t="shared" si="0"/>
        <v>20</v>
      </c>
      <c r="E22" s="21">
        <v>12.089151450053706</v>
      </c>
    </row>
    <row r="23" spans="2:5" ht="12.75">
      <c r="B23" s="6" t="s">
        <v>58</v>
      </c>
      <c r="C23" s="7" t="s">
        <v>59</v>
      </c>
      <c r="D23" s="7">
        <f t="shared" si="0"/>
        <v>21</v>
      </c>
      <c r="E23" s="21">
        <v>12.634126634346996</v>
      </c>
    </row>
    <row r="24" spans="2:5" ht="12.75">
      <c r="B24" s="6" t="s">
        <v>24</v>
      </c>
      <c r="C24" s="7" t="s">
        <v>25</v>
      </c>
      <c r="D24" s="7">
        <f t="shared" si="0"/>
        <v>22</v>
      </c>
      <c r="E24" s="21">
        <v>13.627044025157232</v>
      </c>
    </row>
    <row r="25" spans="2:5" ht="12.75">
      <c r="B25" s="6" t="s">
        <v>42</v>
      </c>
      <c r="C25" s="7" t="s">
        <v>43</v>
      </c>
      <c r="D25" s="7">
        <f t="shared" si="0"/>
        <v>23</v>
      </c>
      <c r="E25" s="21">
        <v>14.467347540017677</v>
      </c>
    </row>
    <row r="26" spans="2:5" ht="12.75">
      <c r="B26" s="6" t="s">
        <v>96</v>
      </c>
      <c r="C26" s="7" t="s">
        <v>97</v>
      </c>
      <c r="D26" s="7">
        <f t="shared" si="0"/>
        <v>24</v>
      </c>
      <c r="E26" s="21">
        <v>14.997838899803536</v>
      </c>
    </row>
    <row r="27" spans="2:5" ht="12.75">
      <c r="B27" s="6" t="s">
        <v>28</v>
      </c>
      <c r="C27" s="7" t="s">
        <v>29</v>
      </c>
      <c r="D27" s="7">
        <f t="shared" si="0"/>
        <v>25</v>
      </c>
      <c r="E27" s="21">
        <v>21.73324022346369</v>
      </c>
    </row>
    <row r="28" spans="2:5" ht="12.75">
      <c r="B28" s="6" t="s">
        <v>86</v>
      </c>
      <c r="C28" s="7" t="s">
        <v>87</v>
      </c>
      <c r="D28" s="7">
        <f t="shared" si="0"/>
        <v>26</v>
      </c>
      <c r="E28" s="21">
        <v>25.686475942782835</v>
      </c>
    </row>
    <row r="29" spans="2:5" ht="12.75">
      <c r="B29" s="6" t="s">
        <v>20</v>
      </c>
      <c r="C29" s="7" t="s">
        <v>21</v>
      </c>
      <c r="D29" s="7">
        <f t="shared" si="0"/>
        <v>27</v>
      </c>
      <c r="E29" s="21">
        <v>29.931889290012034</v>
      </c>
    </row>
    <row r="30" spans="2:5" ht="12.75">
      <c r="B30" s="6" t="s">
        <v>98</v>
      </c>
      <c r="C30" s="7" t="s">
        <v>99</v>
      </c>
      <c r="D30" s="7">
        <f t="shared" si="0"/>
        <v>28</v>
      </c>
      <c r="E30" s="21">
        <v>30.179723502304146</v>
      </c>
    </row>
    <row r="31" spans="2:5" ht="12.75">
      <c r="B31" s="6" t="s">
        <v>70</v>
      </c>
      <c r="C31" s="7" t="s">
        <v>71</v>
      </c>
      <c r="D31" s="7">
        <f t="shared" si="0"/>
        <v>29</v>
      </c>
      <c r="E31" s="21">
        <v>30.207095709570957</v>
      </c>
    </row>
    <row r="32" spans="2:5" ht="12.75">
      <c r="B32" s="6" t="s">
        <v>40</v>
      </c>
      <c r="C32" s="7" t="s">
        <v>41</v>
      </c>
      <c r="D32" s="7">
        <f t="shared" si="0"/>
        <v>30</v>
      </c>
      <c r="E32" s="21">
        <v>37.042320683488974</v>
      </c>
    </row>
    <row r="33" spans="2:5" ht="12.75">
      <c r="B33" s="6" t="s">
        <v>68</v>
      </c>
      <c r="C33" s="7" t="s">
        <v>69</v>
      </c>
      <c r="D33" s="7">
        <f t="shared" si="0"/>
        <v>31</v>
      </c>
      <c r="E33" s="21">
        <v>40.35327102803738</v>
      </c>
    </row>
    <row r="34" spans="2:5" ht="12.75">
      <c r="B34" s="6" t="s">
        <v>62</v>
      </c>
      <c r="C34" s="7" t="s">
        <v>63</v>
      </c>
      <c r="D34" s="7">
        <f t="shared" si="0"/>
        <v>32</v>
      </c>
      <c r="E34" s="21">
        <v>40.78279673234022</v>
      </c>
    </row>
    <row r="35" spans="2:5" ht="12.75">
      <c r="B35" s="6" t="s">
        <v>44</v>
      </c>
      <c r="C35" s="7" t="s">
        <v>45</v>
      </c>
      <c r="D35" s="7">
        <f t="shared" si="0"/>
        <v>33</v>
      </c>
      <c r="E35" s="21">
        <v>42.47433962264151</v>
      </c>
    </row>
    <row r="36" spans="2:5" ht="12.75">
      <c r="B36" s="6" t="s">
        <v>84</v>
      </c>
      <c r="C36" s="7" t="s">
        <v>85</v>
      </c>
      <c r="D36" s="7">
        <f t="shared" si="0"/>
        <v>34</v>
      </c>
      <c r="E36" s="21">
        <v>44.69868421052632</v>
      </c>
    </row>
    <row r="37" spans="2:7" ht="12.75">
      <c r="B37" s="6" t="s">
        <v>46</v>
      </c>
      <c r="C37" s="7" t="s">
        <v>47</v>
      </c>
      <c r="D37" s="7">
        <f t="shared" si="0"/>
        <v>35</v>
      </c>
      <c r="E37" s="21">
        <v>58.63742690058479</v>
      </c>
      <c r="G37">
        <v>85</v>
      </c>
    </row>
    <row r="38" spans="2:7" ht="12.75">
      <c r="B38" s="6" t="s">
        <v>38</v>
      </c>
      <c r="C38" s="7" t="s">
        <v>39</v>
      </c>
      <c r="D38" s="7">
        <f t="shared" si="0"/>
        <v>36</v>
      </c>
      <c r="E38" s="21">
        <v>60.42465166130761</v>
      </c>
      <c r="G38">
        <f>+G37*6</f>
        <v>510</v>
      </c>
    </row>
    <row r="39" spans="2:5" ht="12.75">
      <c r="B39" s="6" t="s">
        <v>66</v>
      </c>
      <c r="C39" s="7" t="s">
        <v>67</v>
      </c>
      <c r="D39" s="7">
        <f t="shared" si="0"/>
        <v>37</v>
      </c>
      <c r="E39" s="21">
        <v>61.745652173913044</v>
      </c>
    </row>
    <row r="40" spans="2:5" ht="12.75">
      <c r="B40" s="6" t="s">
        <v>74</v>
      </c>
      <c r="C40" s="7" t="s">
        <v>75</v>
      </c>
      <c r="D40" s="7">
        <f t="shared" si="0"/>
        <v>38</v>
      </c>
      <c r="E40" s="21">
        <v>66.0441340782123</v>
      </c>
    </row>
    <row r="41" spans="2:5" ht="12.75">
      <c r="B41" s="6" t="s">
        <v>16</v>
      </c>
      <c r="C41" s="7" t="s">
        <v>17</v>
      </c>
      <c r="D41" s="7">
        <f t="shared" si="0"/>
        <v>39</v>
      </c>
      <c r="E41" s="21">
        <v>67.94615384615385</v>
      </c>
    </row>
    <row r="42" spans="2:5" ht="12.75">
      <c r="B42" s="6" t="s">
        <v>48</v>
      </c>
      <c r="C42" s="7" t="s">
        <v>49</v>
      </c>
      <c r="D42" s="7">
        <f t="shared" si="0"/>
        <v>40</v>
      </c>
      <c r="E42" s="21">
        <v>69.23810607785113</v>
      </c>
    </row>
    <row r="43" spans="2:5" ht="12.75">
      <c r="B43" s="6" t="s">
        <v>50</v>
      </c>
      <c r="C43" s="7" t="s">
        <v>51</v>
      </c>
      <c r="D43" s="7">
        <f t="shared" si="0"/>
        <v>41</v>
      </c>
      <c r="E43" s="21">
        <v>74.04731182795699</v>
      </c>
    </row>
    <row r="44" spans="2:5" ht="12.75">
      <c r="B44" s="6" t="s">
        <v>94</v>
      </c>
      <c r="C44" s="7" t="s">
        <v>95</v>
      </c>
      <c r="D44" s="7">
        <f t="shared" si="0"/>
        <v>42</v>
      </c>
      <c r="E44" s="21">
        <v>76.22912621359224</v>
      </c>
    </row>
    <row r="45" spans="2:5" ht="12.75">
      <c r="B45" s="6" t="s">
        <v>72</v>
      </c>
      <c r="C45" s="7" t="s">
        <v>73</v>
      </c>
      <c r="D45" s="7">
        <f t="shared" si="0"/>
        <v>43</v>
      </c>
      <c r="E45" s="21">
        <v>104.15017421602788</v>
      </c>
    </row>
    <row r="46" spans="2:5" ht="12.75">
      <c r="B46" s="6" t="s">
        <v>78</v>
      </c>
      <c r="C46" s="7" t="s">
        <v>79</v>
      </c>
      <c r="D46" s="7">
        <f t="shared" si="0"/>
        <v>44</v>
      </c>
      <c r="E46" s="21">
        <v>108.81979166666666</v>
      </c>
    </row>
    <row r="47" spans="2:5" ht="12.75">
      <c r="B47" s="6" t="s">
        <v>76</v>
      </c>
      <c r="C47" s="7" t="s">
        <v>77</v>
      </c>
      <c r="D47" s="7">
        <f t="shared" si="0"/>
        <v>45</v>
      </c>
      <c r="E47" s="21">
        <v>132.64358974358976</v>
      </c>
    </row>
    <row r="48" spans="2:5" ht="12.75">
      <c r="B48" s="6" t="s">
        <v>80</v>
      </c>
      <c r="C48" s="7" t="s">
        <v>81</v>
      </c>
      <c r="D48" s="7">
        <f t="shared" si="0"/>
        <v>46</v>
      </c>
      <c r="E48" s="21">
        <v>145.94855072463767</v>
      </c>
    </row>
    <row r="49" spans="2:5" ht="12.75">
      <c r="B49" s="6" t="s">
        <v>82</v>
      </c>
      <c r="C49" s="7" t="s">
        <v>83</v>
      </c>
      <c r="D49" s="7">
        <f t="shared" si="0"/>
        <v>47</v>
      </c>
      <c r="E49" s="21">
        <v>207.1076923076923</v>
      </c>
    </row>
    <row r="50" spans="2:5" ht="12.75">
      <c r="B50" s="6" t="s">
        <v>56</v>
      </c>
      <c r="C50" s="7" t="s">
        <v>57</v>
      </c>
      <c r="D50" s="7">
        <f t="shared" si="0"/>
        <v>48</v>
      </c>
      <c r="E50" s="21">
        <v>470.87303370786515</v>
      </c>
    </row>
    <row r="51" spans="2:5" ht="12.75">
      <c r="B51" s="8" t="s">
        <v>22</v>
      </c>
      <c r="C51" s="9" t="s">
        <v>23</v>
      </c>
      <c r="D51" s="7">
        <f t="shared" si="0"/>
        <v>49</v>
      </c>
      <c r="E51" s="22">
        <v>509.2780487804878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2"/>
  <sheetViews>
    <sheetView workbookViewId="0" topLeftCell="C5">
      <selection activeCell="D58" sqref="D58"/>
    </sheetView>
  </sheetViews>
  <sheetFormatPr defaultColWidth="11.421875" defaultRowHeight="12.75"/>
  <sheetData>
    <row r="1" spans="2:3" ht="13.5" thickBot="1">
      <c r="B1" s="2" t="s">
        <v>105</v>
      </c>
      <c r="C1" s="2" t="s">
        <v>115</v>
      </c>
    </row>
    <row r="2" spans="2:3" ht="12.75">
      <c r="B2" s="20">
        <v>1.7408749591903363</v>
      </c>
      <c r="C2" s="33">
        <v>1</v>
      </c>
    </row>
    <row r="3" spans="2:3" ht="12.75">
      <c r="B3" s="21">
        <v>1.8413862958197595</v>
      </c>
      <c r="C3" s="33">
        <v>1</v>
      </c>
    </row>
    <row r="4" spans="2:3" ht="12.75">
      <c r="B4" s="21">
        <v>2.4715802153128057</v>
      </c>
      <c r="C4" s="33">
        <v>1</v>
      </c>
    </row>
    <row r="5" spans="2:3" ht="12.75">
      <c r="B5" s="21">
        <v>2.8599904168663155</v>
      </c>
      <c r="C5" s="33">
        <v>1</v>
      </c>
    </row>
    <row r="6" spans="2:3" ht="12.75">
      <c r="B6" s="21">
        <v>3.2144284128745837</v>
      </c>
      <c r="C6" s="33">
        <v>1</v>
      </c>
    </row>
    <row r="7" spans="2:3" ht="12.75">
      <c r="B7" s="21">
        <v>3.2477963525835865</v>
      </c>
      <c r="C7" s="33">
        <v>1</v>
      </c>
    </row>
    <row r="8" spans="2:3" ht="12.75">
      <c r="B8" s="21">
        <v>3.837125660598943</v>
      </c>
      <c r="C8" s="33">
        <v>1</v>
      </c>
    </row>
    <row r="9" spans="2:3" ht="12.75">
      <c r="B9" s="21">
        <v>4.74168776371308</v>
      </c>
      <c r="C9" s="33">
        <v>1</v>
      </c>
    </row>
    <row r="10" spans="2:3" ht="12.75">
      <c r="B10" s="21">
        <v>4.977929155313351</v>
      </c>
      <c r="C10" s="33">
        <v>1</v>
      </c>
    </row>
    <row r="11" spans="2:3" ht="12.75">
      <c r="B11" s="21">
        <v>5.0044198895027625</v>
      </c>
      <c r="C11" s="33">
        <v>1</v>
      </c>
    </row>
    <row r="12" spans="2:3" ht="12.75">
      <c r="B12" s="21">
        <v>5.456031746031746</v>
      </c>
      <c r="C12" s="33">
        <v>1</v>
      </c>
    </row>
    <row r="13" spans="2:3" ht="12.75">
      <c r="B13" s="21">
        <v>5.543494657448146</v>
      </c>
      <c r="C13" s="33">
        <v>1</v>
      </c>
    </row>
    <row r="14" spans="2:3" ht="12.75">
      <c r="B14" s="21">
        <v>5.9198581560283685</v>
      </c>
      <c r="C14" s="33">
        <v>1</v>
      </c>
    </row>
    <row r="15" spans="2:3" ht="12.75">
      <c r="B15" s="21">
        <v>6.3020957454265085</v>
      </c>
      <c r="C15" s="33">
        <v>1</v>
      </c>
    </row>
    <row r="16" spans="2:3" ht="12.75">
      <c r="B16" s="21">
        <v>6.55948717948718</v>
      </c>
      <c r="C16" s="33">
        <v>1</v>
      </c>
    </row>
    <row r="17" spans="2:3" ht="12.75">
      <c r="B17" s="21">
        <v>8.010798122065728</v>
      </c>
      <c r="C17" s="33">
        <v>1</v>
      </c>
    </row>
    <row r="18" spans="2:3" ht="12.75">
      <c r="B18" s="21">
        <v>8.032125</v>
      </c>
      <c r="C18" s="33">
        <v>1</v>
      </c>
    </row>
    <row r="19" spans="2:3" ht="12.75">
      <c r="B19" s="21">
        <v>11.809562398703404</v>
      </c>
      <c r="C19" s="33">
        <v>1</v>
      </c>
    </row>
    <row r="20" spans="2:3" ht="12.75">
      <c r="B20" s="21">
        <v>12.042207792207792</v>
      </c>
      <c r="C20" s="33">
        <v>1</v>
      </c>
    </row>
    <row r="21" spans="2:3" ht="12.75">
      <c r="B21" s="21">
        <v>12.089151450053706</v>
      </c>
      <c r="C21" s="33">
        <v>1</v>
      </c>
    </row>
    <row r="22" spans="2:3" ht="12.75">
      <c r="B22" s="21">
        <v>12.634126634346996</v>
      </c>
      <c r="C22" s="33">
        <v>1</v>
      </c>
    </row>
    <row r="23" spans="2:3" ht="12.75">
      <c r="B23" s="21">
        <v>13.627044025157232</v>
      </c>
      <c r="C23" s="33">
        <v>1</v>
      </c>
    </row>
    <row r="24" spans="2:3" ht="12.75">
      <c r="B24" s="21">
        <v>14.467347540017677</v>
      </c>
      <c r="C24" s="33">
        <v>1</v>
      </c>
    </row>
    <row r="25" spans="2:3" ht="12.75">
      <c r="B25" s="21">
        <v>14.997838899803536</v>
      </c>
      <c r="C25" s="33">
        <v>1</v>
      </c>
    </row>
    <row r="26" spans="2:3" ht="12.75">
      <c r="B26" s="21">
        <v>21.73324022346369</v>
      </c>
      <c r="C26" s="33">
        <v>1</v>
      </c>
    </row>
    <row r="27" spans="2:3" ht="12.75">
      <c r="B27" s="21">
        <v>25.686475942782835</v>
      </c>
      <c r="C27" s="33">
        <v>1</v>
      </c>
    </row>
    <row r="28" spans="2:3" ht="12.75">
      <c r="B28" s="21">
        <v>29.931889290012034</v>
      </c>
      <c r="C28" s="33">
        <v>1</v>
      </c>
    </row>
    <row r="29" spans="2:3" ht="12.75">
      <c r="B29" s="21">
        <v>30.179723502304146</v>
      </c>
      <c r="C29" s="33">
        <v>1</v>
      </c>
    </row>
    <row r="30" spans="2:3" ht="12.75">
      <c r="B30" s="21">
        <v>30.207095709570957</v>
      </c>
      <c r="C30" s="33">
        <v>1</v>
      </c>
    </row>
    <row r="31" spans="2:3" ht="12.75">
      <c r="B31" s="21">
        <v>37.042320683488974</v>
      </c>
      <c r="C31" s="33">
        <v>1</v>
      </c>
    </row>
    <row r="32" spans="2:3" ht="12.75">
      <c r="B32" s="21">
        <v>40.35327102803738</v>
      </c>
      <c r="C32" s="33">
        <v>1</v>
      </c>
    </row>
    <row r="33" spans="2:3" ht="12.75">
      <c r="B33" s="21">
        <v>40.78279673234022</v>
      </c>
      <c r="C33" s="33">
        <v>1</v>
      </c>
    </row>
    <row r="34" spans="2:3" ht="12.75">
      <c r="B34" s="21">
        <v>42.47433962264151</v>
      </c>
      <c r="C34" s="33">
        <v>1</v>
      </c>
    </row>
    <row r="35" spans="2:3" ht="12.75">
      <c r="B35" s="21">
        <v>44.69868421052632</v>
      </c>
      <c r="C35" s="33">
        <v>1</v>
      </c>
    </row>
    <row r="36" spans="2:3" ht="12.75">
      <c r="B36" s="21">
        <v>58.63742690058479</v>
      </c>
      <c r="C36" s="33">
        <v>1</v>
      </c>
    </row>
    <row r="37" spans="2:3" ht="12.75">
      <c r="B37" s="21">
        <v>60.42465166130761</v>
      </c>
      <c r="C37" s="33">
        <v>1</v>
      </c>
    </row>
    <row r="38" spans="2:3" ht="12.75">
      <c r="B38" s="21">
        <v>61.745652173913044</v>
      </c>
      <c r="C38" s="33">
        <v>1</v>
      </c>
    </row>
    <row r="39" spans="2:3" ht="12.75">
      <c r="B39" s="21">
        <v>66.0441340782123</v>
      </c>
      <c r="C39" s="33">
        <v>1</v>
      </c>
    </row>
    <row r="40" spans="2:3" ht="12.75">
      <c r="B40" s="21">
        <v>67.94615384615385</v>
      </c>
      <c r="C40" s="33">
        <v>1</v>
      </c>
    </row>
    <row r="41" spans="2:3" ht="12.75">
      <c r="B41" s="21">
        <v>69.23810607785113</v>
      </c>
      <c r="C41" s="33">
        <v>1</v>
      </c>
    </row>
    <row r="42" spans="2:3" ht="12.75">
      <c r="B42" s="21">
        <v>74.04731182795699</v>
      </c>
      <c r="C42" s="33">
        <v>1</v>
      </c>
    </row>
    <row r="43" spans="2:3" ht="12.75">
      <c r="B43" s="21">
        <v>76.22912621359224</v>
      </c>
      <c r="C43" s="33">
        <v>1</v>
      </c>
    </row>
    <row r="44" spans="2:3" ht="12.75">
      <c r="B44" s="21">
        <v>104.15017421602788</v>
      </c>
      <c r="C44" s="33">
        <v>1</v>
      </c>
    </row>
    <row r="45" spans="2:3" ht="12.75">
      <c r="B45" s="21">
        <v>108.81979166666666</v>
      </c>
      <c r="C45" s="33">
        <v>1</v>
      </c>
    </row>
    <row r="46" spans="2:3" ht="12.75">
      <c r="B46" s="21">
        <v>132.64358974358976</v>
      </c>
      <c r="C46" s="33">
        <v>1</v>
      </c>
    </row>
    <row r="47" spans="2:3" ht="12.75">
      <c r="B47" s="21">
        <v>145.94855072463767</v>
      </c>
      <c r="C47" s="33">
        <v>1</v>
      </c>
    </row>
    <row r="48" spans="2:3" ht="12.75">
      <c r="B48" s="21">
        <v>207.1076923076923</v>
      </c>
      <c r="C48" s="33">
        <v>1</v>
      </c>
    </row>
    <row r="49" spans="2:3" ht="12.75">
      <c r="B49" s="21">
        <v>470.87303370786515</v>
      </c>
      <c r="C49" s="33">
        <v>1</v>
      </c>
    </row>
    <row r="50" spans="2:3" ht="12.75">
      <c r="B50" s="22">
        <v>509.2780487804878</v>
      </c>
      <c r="C50" s="33">
        <v>1</v>
      </c>
    </row>
    <row r="52" ht="13.5" thickBot="1">
      <c r="A52" s="34" t="s">
        <v>116</v>
      </c>
    </row>
    <row r="53" spans="2:3" ht="13.5" thickBot="1">
      <c r="B53" s="2" t="s">
        <v>105</v>
      </c>
      <c r="C53" s="2" t="s">
        <v>115</v>
      </c>
    </row>
    <row r="54" spans="2:3" ht="12.75">
      <c r="B54" s="33">
        <f>ROUND(B2,0)</f>
        <v>2</v>
      </c>
      <c r="C54" s="33">
        <v>1</v>
      </c>
    </row>
    <row r="55" spans="2:3" ht="12.75">
      <c r="B55" s="33">
        <f aca="true" t="shared" si="0" ref="B55:B102">ROUND(B3,0)</f>
        <v>2</v>
      </c>
      <c r="C55" s="33">
        <f>IF(B55=B54,C54+1,1)</f>
        <v>2</v>
      </c>
    </row>
    <row r="56" spans="2:3" ht="12.75">
      <c r="B56" s="33">
        <f t="shared" si="0"/>
        <v>2</v>
      </c>
      <c r="C56" s="33">
        <f aca="true" t="shared" si="1" ref="C56:C102">IF(B56=B55,C55+1,1)</f>
        <v>3</v>
      </c>
    </row>
    <row r="57" spans="2:3" ht="12.75">
      <c r="B57" s="33">
        <f t="shared" si="0"/>
        <v>3</v>
      </c>
      <c r="C57" s="33">
        <f t="shared" si="1"/>
        <v>1</v>
      </c>
    </row>
    <row r="58" spans="2:3" ht="12.75">
      <c r="B58" s="33">
        <f t="shared" si="0"/>
        <v>3</v>
      </c>
      <c r="C58" s="33">
        <f t="shared" si="1"/>
        <v>2</v>
      </c>
    </row>
    <row r="59" spans="2:3" ht="12.75">
      <c r="B59" s="33">
        <f t="shared" si="0"/>
        <v>3</v>
      </c>
      <c r="C59" s="33">
        <f t="shared" si="1"/>
        <v>3</v>
      </c>
    </row>
    <row r="60" spans="2:3" ht="12.75">
      <c r="B60" s="33">
        <f t="shared" si="0"/>
        <v>4</v>
      </c>
      <c r="C60" s="33">
        <f t="shared" si="1"/>
        <v>1</v>
      </c>
    </row>
    <row r="61" spans="2:3" ht="12.75">
      <c r="B61" s="33">
        <f t="shared" si="0"/>
        <v>5</v>
      </c>
      <c r="C61" s="33">
        <f t="shared" si="1"/>
        <v>1</v>
      </c>
    </row>
    <row r="62" spans="2:3" ht="12.75">
      <c r="B62" s="33">
        <f t="shared" si="0"/>
        <v>5</v>
      </c>
      <c r="C62" s="33">
        <f t="shared" si="1"/>
        <v>2</v>
      </c>
    </row>
    <row r="63" spans="2:3" ht="12.75">
      <c r="B63" s="33">
        <f t="shared" si="0"/>
        <v>5</v>
      </c>
      <c r="C63" s="33">
        <f t="shared" si="1"/>
        <v>3</v>
      </c>
    </row>
    <row r="64" spans="2:3" ht="12.75">
      <c r="B64" s="33">
        <f t="shared" si="0"/>
        <v>5</v>
      </c>
      <c r="C64" s="33">
        <f t="shared" si="1"/>
        <v>4</v>
      </c>
    </row>
    <row r="65" spans="2:3" ht="12.75">
      <c r="B65" s="33">
        <f t="shared" si="0"/>
        <v>6</v>
      </c>
      <c r="C65" s="33">
        <f t="shared" si="1"/>
        <v>1</v>
      </c>
    </row>
    <row r="66" spans="2:3" ht="12.75">
      <c r="B66" s="33">
        <f t="shared" si="0"/>
        <v>6</v>
      </c>
      <c r="C66" s="33">
        <f t="shared" si="1"/>
        <v>2</v>
      </c>
    </row>
    <row r="67" spans="2:3" ht="12.75">
      <c r="B67" s="33">
        <f t="shared" si="0"/>
        <v>6</v>
      </c>
      <c r="C67" s="33">
        <f t="shared" si="1"/>
        <v>3</v>
      </c>
    </row>
    <row r="68" spans="2:3" ht="12.75">
      <c r="B68" s="33">
        <f t="shared" si="0"/>
        <v>7</v>
      </c>
      <c r="C68" s="33">
        <f t="shared" si="1"/>
        <v>1</v>
      </c>
    </row>
    <row r="69" spans="2:3" ht="12.75">
      <c r="B69" s="33">
        <f t="shared" si="0"/>
        <v>8</v>
      </c>
      <c r="C69" s="33">
        <f t="shared" si="1"/>
        <v>1</v>
      </c>
    </row>
    <row r="70" spans="2:3" ht="12.75">
      <c r="B70" s="33">
        <f t="shared" si="0"/>
        <v>8</v>
      </c>
      <c r="C70" s="33">
        <f t="shared" si="1"/>
        <v>2</v>
      </c>
    </row>
    <row r="71" spans="2:3" ht="12.75">
      <c r="B71" s="33">
        <f t="shared" si="0"/>
        <v>12</v>
      </c>
      <c r="C71" s="33">
        <f t="shared" si="1"/>
        <v>1</v>
      </c>
    </row>
    <row r="72" spans="2:3" ht="12.75">
      <c r="B72" s="33">
        <f t="shared" si="0"/>
        <v>12</v>
      </c>
      <c r="C72" s="33">
        <f t="shared" si="1"/>
        <v>2</v>
      </c>
    </row>
    <row r="73" spans="2:3" ht="12.75">
      <c r="B73" s="33">
        <f t="shared" si="0"/>
        <v>12</v>
      </c>
      <c r="C73" s="33">
        <f t="shared" si="1"/>
        <v>3</v>
      </c>
    </row>
    <row r="74" spans="2:3" ht="12.75">
      <c r="B74" s="33">
        <f t="shared" si="0"/>
        <v>13</v>
      </c>
      <c r="C74" s="33">
        <f t="shared" si="1"/>
        <v>1</v>
      </c>
    </row>
    <row r="75" spans="2:3" ht="12.75">
      <c r="B75" s="33">
        <f t="shared" si="0"/>
        <v>14</v>
      </c>
      <c r="C75" s="33">
        <f t="shared" si="1"/>
        <v>1</v>
      </c>
    </row>
    <row r="76" spans="2:3" ht="12.75">
      <c r="B76" s="33">
        <f t="shared" si="0"/>
        <v>14</v>
      </c>
      <c r="C76" s="33">
        <f t="shared" si="1"/>
        <v>2</v>
      </c>
    </row>
    <row r="77" spans="2:3" ht="12.75">
      <c r="B77" s="33">
        <f t="shared" si="0"/>
        <v>15</v>
      </c>
      <c r="C77" s="33">
        <f t="shared" si="1"/>
        <v>1</v>
      </c>
    </row>
    <row r="78" spans="2:3" ht="12.75">
      <c r="B78" s="33">
        <f t="shared" si="0"/>
        <v>22</v>
      </c>
      <c r="C78" s="33">
        <f t="shared" si="1"/>
        <v>1</v>
      </c>
    </row>
    <row r="79" spans="2:3" ht="12.75">
      <c r="B79" s="33">
        <f t="shared" si="0"/>
        <v>26</v>
      </c>
      <c r="C79" s="33">
        <f t="shared" si="1"/>
        <v>1</v>
      </c>
    </row>
    <row r="80" spans="2:3" ht="12.75">
      <c r="B80" s="33">
        <f t="shared" si="0"/>
        <v>30</v>
      </c>
      <c r="C80" s="33">
        <f t="shared" si="1"/>
        <v>1</v>
      </c>
    </row>
    <row r="81" spans="2:3" ht="12.75">
      <c r="B81" s="33">
        <f t="shared" si="0"/>
        <v>30</v>
      </c>
      <c r="C81" s="33">
        <f t="shared" si="1"/>
        <v>2</v>
      </c>
    </row>
    <row r="82" spans="2:3" ht="12.75">
      <c r="B82" s="33">
        <f t="shared" si="0"/>
        <v>30</v>
      </c>
      <c r="C82" s="33">
        <f t="shared" si="1"/>
        <v>3</v>
      </c>
    </row>
    <row r="83" spans="2:3" ht="12.75">
      <c r="B83" s="33">
        <f t="shared" si="0"/>
        <v>37</v>
      </c>
      <c r="C83" s="33">
        <f t="shared" si="1"/>
        <v>1</v>
      </c>
    </row>
    <row r="84" spans="2:3" ht="12.75">
      <c r="B84" s="33">
        <f t="shared" si="0"/>
        <v>40</v>
      </c>
      <c r="C84" s="33">
        <f t="shared" si="1"/>
        <v>1</v>
      </c>
    </row>
    <row r="85" spans="2:3" ht="12.75">
      <c r="B85" s="33">
        <f t="shared" si="0"/>
        <v>41</v>
      </c>
      <c r="C85" s="33">
        <f t="shared" si="1"/>
        <v>1</v>
      </c>
    </row>
    <row r="86" spans="2:3" ht="12.75">
      <c r="B86" s="33">
        <f t="shared" si="0"/>
        <v>42</v>
      </c>
      <c r="C86" s="33">
        <f t="shared" si="1"/>
        <v>1</v>
      </c>
    </row>
    <row r="87" spans="2:3" ht="12.75">
      <c r="B87" s="33">
        <f t="shared" si="0"/>
        <v>45</v>
      </c>
      <c r="C87" s="33">
        <f t="shared" si="1"/>
        <v>1</v>
      </c>
    </row>
    <row r="88" spans="2:3" ht="12.75">
      <c r="B88" s="33">
        <f t="shared" si="0"/>
        <v>59</v>
      </c>
      <c r="C88" s="33">
        <f t="shared" si="1"/>
        <v>1</v>
      </c>
    </row>
    <row r="89" spans="2:3" ht="12.75">
      <c r="B89" s="33">
        <f t="shared" si="0"/>
        <v>60</v>
      </c>
      <c r="C89" s="33">
        <f t="shared" si="1"/>
        <v>1</v>
      </c>
    </row>
    <row r="90" spans="2:3" ht="12.75">
      <c r="B90" s="33">
        <f t="shared" si="0"/>
        <v>62</v>
      </c>
      <c r="C90" s="33">
        <f t="shared" si="1"/>
        <v>1</v>
      </c>
    </row>
    <row r="91" spans="2:3" ht="12.75">
      <c r="B91" s="33">
        <f t="shared" si="0"/>
        <v>66</v>
      </c>
      <c r="C91" s="33">
        <f t="shared" si="1"/>
        <v>1</v>
      </c>
    </row>
    <row r="92" spans="2:3" ht="12.75">
      <c r="B92" s="33">
        <f t="shared" si="0"/>
        <v>68</v>
      </c>
      <c r="C92" s="33">
        <f t="shared" si="1"/>
        <v>1</v>
      </c>
    </row>
    <row r="93" spans="2:3" ht="12.75">
      <c r="B93" s="33">
        <f t="shared" si="0"/>
        <v>69</v>
      </c>
      <c r="C93" s="33">
        <f t="shared" si="1"/>
        <v>1</v>
      </c>
    </row>
    <row r="94" spans="2:3" ht="12.75">
      <c r="B94" s="33">
        <f t="shared" si="0"/>
        <v>74</v>
      </c>
      <c r="C94" s="33">
        <f t="shared" si="1"/>
        <v>1</v>
      </c>
    </row>
    <row r="95" spans="2:3" ht="12.75">
      <c r="B95" s="33">
        <f t="shared" si="0"/>
        <v>76</v>
      </c>
      <c r="C95" s="33">
        <f t="shared" si="1"/>
        <v>1</v>
      </c>
    </row>
    <row r="96" spans="2:3" ht="12.75">
      <c r="B96" s="33">
        <f t="shared" si="0"/>
        <v>104</v>
      </c>
      <c r="C96" s="33">
        <f t="shared" si="1"/>
        <v>1</v>
      </c>
    </row>
    <row r="97" spans="2:3" ht="12.75">
      <c r="B97" s="33">
        <f t="shared" si="0"/>
        <v>109</v>
      </c>
      <c r="C97" s="33">
        <f t="shared" si="1"/>
        <v>1</v>
      </c>
    </row>
    <row r="98" spans="2:3" ht="12.75">
      <c r="B98" s="33">
        <f t="shared" si="0"/>
        <v>133</v>
      </c>
      <c r="C98" s="33">
        <f t="shared" si="1"/>
        <v>1</v>
      </c>
    </row>
    <row r="99" spans="2:3" ht="12.75">
      <c r="B99" s="33">
        <f t="shared" si="0"/>
        <v>146</v>
      </c>
      <c r="C99" s="33">
        <f t="shared" si="1"/>
        <v>1</v>
      </c>
    </row>
    <row r="100" spans="2:3" ht="12.75">
      <c r="B100" s="33">
        <f t="shared" si="0"/>
        <v>207</v>
      </c>
      <c r="C100" s="33">
        <f t="shared" si="1"/>
        <v>1</v>
      </c>
    </row>
    <row r="101" spans="2:3" ht="12.75">
      <c r="B101" s="33">
        <f t="shared" si="0"/>
        <v>471</v>
      </c>
      <c r="C101" s="33">
        <f t="shared" si="1"/>
        <v>1</v>
      </c>
    </row>
    <row r="102" spans="2:3" ht="12.75">
      <c r="B102" s="33">
        <f t="shared" si="0"/>
        <v>509</v>
      </c>
      <c r="C102" s="33">
        <f t="shared" si="1"/>
        <v>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51"/>
  <sheetViews>
    <sheetView workbookViewId="0" topLeftCell="E2">
      <selection activeCell="M23" sqref="M23"/>
    </sheetView>
  </sheetViews>
  <sheetFormatPr defaultColWidth="11.421875" defaultRowHeight="12.75"/>
  <sheetData>
    <row r="1" ht="13.5" thickBot="1"/>
    <row r="2" spans="2:5" ht="13.5" thickBot="1">
      <c r="B2" s="2" t="s">
        <v>111</v>
      </c>
      <c r="C2" s="2" t="s">
        <v>105</v>
      </c>
      <c r="D2" s="2" t="s">
        <v>117</v>
      </c>
      <c r="E2" s="2" t="s">
        <v>118</v>
      </c>
    </row>
    <row r="3" spans="2:5" ht="12.75">
      <c r="B3" s="5">
        <v>1</v>
      </c>
      <c r="C3" s="20">
        <v>1.7408749591903363</v>
      </c>
      <c r="D3" s="35">
        <f>+(2*B3-1)/(2*49)</f>
        <v>0.01020408163265306</v>
      </c>
      <c r="E3" s="35">
        <f>1-D3</f>
        <v>0.9897959183673469</v>
      </c>
    </row>
    <row r="4" spans="2:5" ht="12.75">
      <c r="B4" s="7">
        <f>+B3+1</f>
        <v>2</v>
      </c>
      <c r="C4" s="21">
        <v>1.8413862958197595</v>
      </c>
      <c r="D4" s="35">
        <f aca="true" t="shared" si="0" ref="D4:D51">+(2*B4-1)/(2*49)</f>
        <v>0.030612244897959183</v>
      </c>
      <c r="E4" s="35">
        <f aca="true" t="shared" si="1" ref="E4:E51">1-D4</f>
        <v>0.9693877551020408</v>
      </c>
    </row>
    <row r="5" spans="2:5" ht="12.75">
      <c r="B5" s="7">
        <f aca="true" t="shared" si="2" ref="B5:B51">+B4+1</f>
        <v>3</v>
      </c>
      <c r="C5" s="21">
        <v>2.4715802153128057</v>
      </c>
      <c r="D5" s="35">
        <f t="shared" si="0"/>
        <v>0.05102040816326531</v>
      </c>
      <c r="E5" s="35">
        <f t="shared" si="1"/>
        <v>0.9489795918367347</v>
      </c>
    </row>
    <row r="6" spans="2:5" ht="12.75">
      <c r="B6" s="7">
        <f t="shared" si="2"/>
        <v>4</v>
      </c>
      <c r="C6" s="21">
        <v>2.8599904168663155</v>
      </c>
      <c r="D6" s="35">
        <f t="shared" si="0"/>
        <v>0.07142857142857142</v>
      </c>
      <c r="E6" s="35">
        <f t="shared" si="1"/>
        <v>0.9285714285714286</v>
      </c>
    </row>
    <row r="7" spans="2:5" ht="12.75">
      <c r="B7" s="7">
        <f t="shared" si="2"/>
        <v>5</v>
      </c>
      <c r="C7" s="21">
        <v>3.2144284128745837</v>
      </c>
      <c r="D7" s="35">
        <f t="shared" si="0"/>
        <v>0.09183673469387756</v>
      </c>
      <c r="E7" s="35">
        <f t="shared" si="1"/>
        <v>0.9081632653061225</v>
      </c>
    </row>
    <row r="8" spans="2:5" ht="12.75">
      <c r="B8" s="7">
        <f t="shared" si="2"/>
        <v>6</v>
      </c>
      <c r="C8" s="21">
        <v>3.2477963525835865</v>
      </c>
      <c r="D8" s="35">
        <f t="shared" si="0"/>
        <v>0.11224489795918367</v>
      </c>
      <c r="E8" s="35">
        <f t="shared" si="1"/>
        <v>0.8877551020408163</v>
      </c>
    </row>
    <row r="9" spans="2:5" ht="12.75">
      <c r="B9" s="7">
        <f t="shared" si="2"/>
        <v>7</v>
      </c>
      <c r="C9" s="21">
        <v>3.837125660598943</v>
      </c>
      <c r="D9" s="35">
        <f t="shared" si="0"/>
        <v>0.1326530612244898</v>
      </c>
      <c r="E9" s="35">
        <f t="shared" si="1"/>
        <v>0.8673469387755102</v>
      </c>
    </row>
    <row r="10" spans="2:5" ht="12.75">
      <c r="B10" s="7">
        <f t="shared" si="2"/>
        <v>8</v>
      </c>
      <c r="C10" s="21">
        <v>4.74168776371308</v>
      </c>
      <c r="D10" s="35">
        <f t="shared" si="0"/>
        <v>0.15306122448979592</v>
      </c>
      <c r="E10" s="35">
        <f t="shared" si="1"/>
        <v>0.846938775510204</v>
      </c>
    </row>
    <row r="11" spans="2:5" ht="12.75">
      <c r="B11" s="7">
        <f t="shared" si="2"/>
        <v>9</v>
      </c>
      <c r="C11" s="21">
        <v>4.977929155313351</v>
      </c>
      <c r="D11" s="35">
        <f t="shared" si="0"/>
        <v>0.17346938775510204</v>
      </c>
      <c r="E11" s="35">
        <f t="shared" si="1"/>
        <v>0.826530612244898</v>
      </c>
    </row>
    <row r="12" spans="2:5" ht="12.75">
      <c r="B12" s="7">
        <f t="shared" si="2"/>
        <v>10</v>
      </c>
      <c r="C12" s="21">
        <v>5.0044198895027625</v>
      </c>
      <c r="D12" s="35">
        <f t="shared" si="0"/>
        <v>0.19387755102040816</v>
      </c>
      <c r="E12" s="35">
        <f t="shared" si="1"/>
        <v>0.8061224489795918</v>
      </c>
    </row>
    <row r="13" spans="2:5" ht="12.75">
      <c r="B13" s="7">
        <f t="shared" si="2"/>
        <v>11</v>
      </c>
      <c r="C13" s="21">
        <v>5.456031746031746</v>
      </c>
      <c r="D13" s="35">
        <f t="shared" si="0"/>
        <v>0.21428571428571427</v>
      </c>
      <c r="E13" s="35">
        <f t="shared" si="1"/>
        <v>0.7857142857142857</v>
      </c>
    </row>
    <row r="14" spans="2:5" ht="12.75">
      <c r="B14" s="7">
        <f t="shared" si="2"/>
        <v>12</v>
      </c>
      <c r="C14" s="21">
        <v>5.543494657448146</v>
      </c>
      <c r="D14" s="35">
        <f t="shared" si="0"/>
        <v>0.23469387755102042</v>
      </c>
      <c r="E14" s="35">
        <f t="shared" si="1"/>
        <v>0.7653061224489796</v>
      </c>
    </row>
    <row r="15" spans="2:5" ht="12.75">
      <c r="B15" s="7">
        <f t="shared" si="2"/>
        <v>13</v>
      </c>
      <c r="C15" s="21">
        <v>5.9198581560283685</v>
      </c>
      <c r="D15" s="35">
        <f t="shared" si="0"/>
        <v>0.25510204081632654</v>
      </c>
      <c r="E15" s="35">
        <f t="shared" si="1"/>
        <v>0.7448979591836735</v>
      </c>
    </row>
    <row r="16" spans="2:5" ht="12.75">
      <c r="B16" s="7">
        <f t="shared" si="2"/>
        <v>14</v>
      </c>
      <c r="C16" s="21">
        <v>6.3020957454265085</v>
      </c>
      <c r="D16" s="35">
        <f t="shared" si="0"/>
        <v>0.2755102040816326</v>
      </c>
      <c r="E16" s="35">
        <f t="shared" si="1"/>
        <v>0.7244897959183674</v>
      </c>
    </row>
    <row r="17" spans="2:5" ht="12.75">
      <c r="B17" s="7">
        <f t="shared" si="2"/>
        <v>15</v>
      </c>
      <c r="C17" s="21">
        <v>6.55948717948718</v>
      </c>
      <c r="D17" s="35">
        <f t="shared" si="0"/>
        <v>0.29591836734693877</v>
      </c>
      <c r="E17" s="35">
        <f t="shared" si="1"/>
        <v>0.7040816326530612</v>
      </c>
    </row>
    <row r="18" spans="2:5" ht="12.75">
      <c r="B18" s="7">
        <f t="shared" si="2"/>
        <v>16</v>
      </c>
      <c r="C18" s="21">
        <v>8.010798122065728</v>
      </c>
      <c r="D18" s="35">
        <f t="shared" si="0"/>
        <v>0.3163265306122449</v>
      </c>
      <c r="E18" s="35">
        <f t="shared" si="1"/>
        <v>0.6836734693877551</v>
      </c>
    </row>
    <row r="19" spans="2:5" ht="12.75">
      <c r="B19" s="7">
        <f t="shared" si="2"/>
        <v>17</v>
      </c>
      <c r="C19" s="21">
        <v>8.032125</v>
      </c>
      <c r="D19" s="35">
        <f t="shared" si="0"/>
        <v>0.336734693877551</v>
      </c>
      <c r="E19" s="35">
        <f t="shared" si="1"/>
        <v>0.6632653061224489</v>
      </c>
    </row>
    <row r="20" spans="2:5" ht="12.75">
      <c r="B20" s="7">
        <f t="shared" si="2"/>
        <v>18</v>
      </c>
      <c r="C20" s="21">
        <v>11.809562398703404</v>
      </c>
      <c r="D20" s="35">
        <f t="shared" si="0"/>
        <v>0.35714285714285715</v>
      </c>
      <c r="E20" s="35">
        <f t="shared" si="1"/>
        <v>0.6428571428571428</v>
      </c>
    </row>
    <row r="21" spans="2:5" ht="12.75">
      <c r="B21" s="7">
        <f t="shared" si="2"/>
        <v>19</v>
      </c>
      <c r="C21" s="21">
        <v>12.042207792207792</v>
      </c>
      <c r="D21" s="35">
        <f t="shared" si="0"/>
        <v>0.37755102040816324</v>
      </c>
      <c r="E21" s="35">
        <f t="shared" si="1"/>
        <v>0.6224489795918368</v>
      </c>
    </row>
    <row r="22" spans="2:5" ht="12.75">
      <c r="B22" s="7">
        <f t="shared" si="2"/>
        <v>20</v>
      </c>
      <c r="C22" s="21">
        <v>12.089151450053706</v>
      </c>
      <c r="D22" s="35">
        <f t="shared" si="0"/>
        <v>0.3979591836734694</v>
      </c>
      <c r="E22" s="35">
        <f t="shared" si="1"/>
        <v>0.6020408163265306</v>
      </c>
    </row>
    <row r="23" spans="2:5" ht="12.75">
      <c r="B23" s="7">
        <f t="shared" si="2"/>
        <v>21</v>
      </c>
      <c r="C23" s="21">
        <v>12.634126634346996</v>
      </c>
      <c r="D23" s="35">
        <f t="shared" si="0"/>
        <v>0.41836734693877553</v>
      </c>
      <c r="E23" s="35">
        <f t="shared" si="1"/>
        <v>0.5816326530612245</v>
      </c>
    </row>
    <row r="24" spans="2:5" ht="12.75">
      <c r="B24" s="7">
        <f t="shared" si="2"/>
        <v>22</v>
      </c>
      <c r="C24" s="21">
        <v>13.627044025157232</v>
      </c>
      <c r="D24" s="35">
        <f t="shared" si="0"/>
        <v>0.4387755102040816</v>
      </c>
      <c r="E24" s="35">
        <f t="shared" si="1"/>
        <v>0.5612244897959184</v>
      </c>
    </row>
    <row r="25" spans="2:5" ht="12.75">
      <c r="B25" s="7">
        <f t="shared" si="2"/>
        <v>23</v>
      </c>
      <c r="C25" s="21">
        <v>14.467347540017677</v>
      </c>
      <c r="D25" s="35">
        <f t="shared" si="0"/>
        <v>0.45918367346938777</v>
      </c>
      <c r="E25" s="35">
        <f t="shared" si="1"/>
        <v>0.5408163265306123</v>
      </c>
    </row>
    <row r="26" spans="2:5" ht="12.75">
      <c r="B26" s="7">
        <f t="shared" si="2"/>
        <v>24</v>
      </c>
      <c r="C26" s="21">
        <v>14.997838899803536</v>
      </c>
      <c r="D26" s="35">
        <f t="shared" si="0"/>
        <v>0.47959183673469385</v>
      </c>
      <c r="E26" s="35">
        <f t="shared" si="1"/>
        <v>0.5204081632653061</v>
      </c>
    </row>
    <row r="27" spans="2:5" ht="12.75">
      <c r="B27" s="7">
        <f t="shared" si="2"/>
        <v>25</v>
      </c>
      <c r="C27" s="21">
        <v>21.73324022346369</v>
      </c>
      <c r="D27" s="35">
        <f t="shared" si="0"/>
        <v>0.5</v>
      </c>
      <c r="E27" s="35">
        <f t="shared" si="1"/>
        <v>0.5</v>
      </c>
    </row>
    <row r="28" spans="2:5" ht="12.75">
      <c r="B28" s="7">
        <f t="shared" si="2"/>
        <v>26</v>
      </c>
      <c r="C28" s="21">
        <v>25.686475942782835</v>
      </c>
      <c r="D28" s="35">
        <f t="shared" si="0"/>
        <v>0.5204081632653061</v>
      </c>
      <c r="E28" s="35">
        <f t="shared" si="1"/>
        <v>0.47959183673469385</v>
      </c>
    </row>
    <row r="29" spans="2:5" ht="12.75">
      <c r="B29" s="7">
        <f t="shared" si="2"/>
        <v>27</v>
      </c>
      <c r="C29" s="21">
        <v>29.931889290012034</v>
      </c>
      <c r="D29" s="35">
        <f t="shared" si="0"/>
        <v>0.5408163265306123</v>
      </c>
      <c r="E29" s="35">
        <f t="shared" si="1"/>
        <v>0.4591836734693877</v>
      </c>
    </row>
    <row r="30" spans="2:5" ht="12.75">
      <c r="B30" s="7">
        <f t="shared" si="2"/>
        <v>28</v>
      </c>
      <c r="C30" s="21">
        <v>30.179723502304146</v>
      </c>
      <c r="D30" s="35">
        <f t="shared" si="0"/>
        <v>0.5612244897959183</v>
      </c>
      <c r="E30" s="35">
        <f t="shared" si="1"/>
        <v>0.4387755102040817</v>
      </c>
    </row>
    <row r="31" spans="2:5" ht="12.75">
      <c r="B31" s="7">
        <f t="shared" si="2"/>
        <v>29</v>
      </c>
      <c r="C31" s="21">
        <v>30.207095709570957</v>
      </c>
      <c r="D31" s="35">
        <f t="shared" si="0"/>
        <v>0.5816326530612245</v>
      </c>
      <c r="E31" s="35">
        <f t="shared" si="1"/>
        <v>0.41836734693877553</v>
      </c>
    </row>
    <row r="32" spans="2:5" ht="12.75">
      <c r="B32" s="7">
        <f t="shared" si="2"/>
        <v>30</v>
      </c>
      <c r="C32" s="21">
        <v>37.042320683488974</v>
      </c>
      <c r="D32" s="35">
        <f t="shared" si="0"/>
        <v>0.6020408163265306</v>
      </c>
      <c r="E32" s="35">
        <f t="shared" si="1"/>
        <v>0.3979591836734694</v>
      </c>
    </row>
    <row r="33" spans="2:5" ht="12.75">
      <c r="B33" s="7">
        <f t="shared" si="2"/>
        <v>31</v>
      </c>
      <c r="C33" s="21">
        <v>40.35327102803738</v>
      </c>
      <c r="D33" s="35">
        <f t="shared" si="0"/>
        <v>0.6224489795918368</v>
      </c>
      <c r="E33" s="35">
        <f t="shared" si="1"/>
        <v>0.37755102040816324</v>
      </c>
    </row>
    <row r="34" spans="2:5" ht="12.75">
      <c r="B34" s="7">
        <f t="shared" si="2"/>
        <v>32</v>
      </c>
      <c r="C34" s="21">
        <v>40.78279673234022</v>
      </c>
      <c r="D34" s="35">
        <f t="shared" si="0"/>
        <v>0.6428571428571429</v>
      </c>
      <c r="E34" s="35">
        <f t="shared" si="1"/>
        <v>0.3571428571428571</v>
      </c>
    </row>
    <row r="35" spans="2:5" ht="12.75">
      <c r="B35" s="7">
        <f t="shared" si="2"/>
        <v>33</v>
      </c>
      <c r="C35" s="21">
        <v>42.47433962264151</v>
      </c>
      <c r="D35" s="35">
        <f t="shared" si="0"/>
        <v>0.6632653061224489</v>
      </c>
      <c r="E35" s="35">
        <f t="shared" si="1"/>
        <v>0.33673469387755106</v>
      </c>
    </row>
    <row r="36" spans="2:5" ht="12.75">
      <c r="B36" s="7">
        <f t="shared" si="2"/>
        <v>34</v>
      </c>
      <c r="C36" s="21">
        <v>44.69868421052632</v>
      </c>
      <c r="D36" s="35">
        <f t="shared" si="0"/>
        <v>0.6836734693877551</v>
      </c>
      <c r="E36" s="35">
        <f t="shared" si="1"/>
        <v>0.3163265306122449</v>
      </c>
    </row>
    <row r="37" spans="2:5" ht="12.75">
      <c r="B37" s="7">
        <f t="shared" si="2"/>
        <v>35</v>
      </c>
      <c r="C37" s="21">
        <v>58.63742690058479</v>
      </c>
      <c r="D37" s="35">
        <f t="shared" si="0"/>
        <v>0.7040816326530612</v>
      </c>
      <c r="E37" s="35">
        <f t="shared" si="1"/>
        <v>0.29591836734693877</v>
      </c>
    </row>
    <row r="38" spans="2:5" ht="12.75">
      <c r="B38" s="7">
        <f t="shared" si="2"/>
        <v>36</v>
      </c>
      <c r="C38" s="21">
        <v>60.42465166130761</v>
      </c>
      <c r="D38" s="35">
        <f t="shared" si="0"/>
        <v>0.7244897959183674</v>
      </c>
      <c r="E38" s="35">
        <f t="shared" si="1"/>
        <v>0.2755102040816326</v>
      </c>
    </row>
    <row r="39" spans="2:5" ht="12.75">
      <c r="B39" s="7">
        <f t="shared" si="2"/>
        <v>37</v>
      </c>
      <c r="C39" s="21">
        <v>61.745652173913044</v>
      </c>
      <c r="D39" s="35">
        <f t="shared" si="0"/>
        <v>0.7448979591836735</v>
      </c>
      <c r="E39" s="35">
        <f t="shared" si="1"/>
        <v>0.2551020408163265</v>
      </c>
    </row>
    <row r="40" spans="2:5" ht="12.75">
      <c r="B40" s="7">
        <f t="shared" si="2"/>
        <v>38</v>
      </c>
      <c r="C40" s="21">
        <v>66.0441340782123</v>
      </c>
      <c r="D40" s="35">
        <f t="shared" si="0"/>
        <v>0.7653061224489796</v>
      </c>
      <c r="E40" s="35">
        <f t="shared" si="1"/>
        <v>0.23469387755102045</v>
      </c>
    </row>
    <row r="41" spans="2:5" ht="12.75">
      <c r="B41" s="7">
        <f t="shared" si="2"/>
        <v>39</v>
      </c>
      <c r="C41" s="21">
        <v>67.94615384615385</v>
      </c>
      <c r="D41" s="35">
        <f t="shared" si="0"/>
        <v>0.7857142857142857</v>
      </c>
      <c r="E41" s="35">
        <f t="shared" si="1"/>
        <v>0.2142857142857143</v>
      </c>
    </row>
    <row r="42" spans="2:5" ht="12.75">
      <c r="B42" s="7">
        <f t="shared" si="2"/>
        <v>40</v>
      </c>
      <c r="C42" s="21">
        <v>69.23810607785113</v>
      </c>
      <c r="D42" s="35">
        <f t="shared" si="0"/>
        <v>0.8061224489795918</v>
      </c>
      <c r="E42" s="35">
        <f t="shared" si="1"/>
        <v>0.19387755102040816</v>
      </c>
    </row>
    <row r="43" spans="2:5" ht="12.75">
      <c r="B43" s="7">
        <f t="shared" si="2"/>
        <v>41</v>
      </c>
      <c r="C43" s="21">
        <v>74.04731182795699</v>
      </c>
      <c r="D43" s="35">
        <f t="shared" si="0"/>
        <v>0.826530612244898</v>
      </c>
      <c r="E43" s="35">
        <f t="shared" si="1"/>
        <v>0.173469387755102</v>
      </c>
    </row>
    <row r="44" spans="2:5" ht="12.75">
      <c r="B44" s="7">
        <f t="shared" si="2"/>
        <v>42</v>
      </c>
      <c r="C44" s="21">
        <v>76.22912621359224</v>
      </c>
      <c r="D44" s="35">
        <f t="shared" si="0"/>
        <v>0.8469387755102041</v>
      </c>
      <c r="E44" s="35">
        <f t="shared" si="1"/>
        <v>0.15306122448979587</v>
      </c>
    </row>
    <row r="45" spans="2:5" ht="12.75">
      <c r="B45" s="7">
        <f t="shared" si="2"/>
        <v>43</v>
      </c>
      <c r="C45" s="21">
        <v>104.15017421602788</v>
      </c>
      <c r="D45" s="35">
        <f t="shared" si="0"/>
        <v>0.8673469387755102</v>
      </c>
      <c r="E45" s="35">
        <f t="shared" si="1"/>
        <v>0.13265306122448983</v>
      </c>
    </row>
    <row r="46" spans="2:5" ht="12.75">
      <c r="B46" s="7">
        <f t="shared" si="2"/>
        <v>44</v>
      </c>
      <c r="C46" s="21">
        <v>108.81979166666666</v>
      </c>
      <c r="D46" s="35">
        <f t="shared" si="0"/>
        <v>0.8877551020408163</v>
      </c>
      <c r="E46" s="35">
        <f t="shared" si="1"/>
        <v>0.11224489795918369</v>
      </c>
    </row>
    <row r="47" spans="2:5" ht="12.75">
      <c r="B47" s="7">
        <f t="shared" si="2"/>
        <v>45</v>
      </c>
      <c r="C47" s="21">
        <v>132.64358974358976</v>
      </c>
      <c r="D47" s="35">
        <f t="shared" si="0"/>
        <v>0.9081632653061225</v>
      </c>
      <c r="E47" s="35">
        <f t="shared" si="1"/>
        <v>0.09183673469387754</v>
      </c>
    </row>
    <row r="48" spans="2:5" ht="12.75">
      <c r="B48" s="7">
        <f t="shared" si="2"/>
        <v>46</v>
      </c>
      <c r="C48" s="21">
        <v>145.94855072463767</v>
      </c>
      <c r="D48" s="35">
        <f t="shared" si="0"/>
        <v>0.9285714285714286</v>
      </c>
      <c r="E48" s="35">
        <f t="shared" si="1"/>
        <v>0.0714285714285714</v>
      </c>
    </row>
    <row r="49" spans="2:5" ht="12.75">
      <c r="B49" s="7">
        <f t="shared" si="2"/>
        <v>47</v>
      </c>
      <c r="C49" s="21">
        <v>207.1076923076923</v>
      </c>
      <c r="D49" s="35">
        <f t="shared" si="0"/>
        <v>0.9489795918367347</v>
      </c>
      <c r="E49" s="35">
        <f t="shared" si="1"/>
        <v>0.05102040816326525</v>
      </c>
    </row>
    <row r="50" spans="2:5" ht="12.75">
      <c r="B50" s="7">
        <f t="shared" si="2"/>
        <v>48</v>
      </c>
      <c r="C50" s="21">
        <v>470.87303370786515</v>
      </c>
      <c r="D50" s="35">
        <f t="shared" si="0"/>
        <v>0.9693877551020408</v>
      </c>
      <c r="E50" s="35">
        <f t="shared" si="1"/>
        <v>0.030612244897959218</v>
      </c>
    </row>
    <row r="51" spans="2:5" ht="12.75">
      <c r="B51" s="7">
        <f t="shared" si="2"/>
        <v>49</v>
      </c>
      <c r="C51" s="22">
        <v>509.2780487804878</v>
      </c>
      <c r="D51" s="35">
        <f t="shared" si="0"/>
        <v>0.9897959183673469</v>
      </c>
      <c r="E51" s="35">
        <f t="shared" si="1"/>
        <v>0.010204081632653073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235">
      <selection activeCell="A258" sqref="A258"/>
    </sheetView>
  </sheetViews>
  <sheetFormatPr defaultColWidth="11.421875" defaultRowHeight="12.75"/>
  <cols>
    <col min="1" max="6" width="12.7109375" style="0" customWidth="1"/>
  </cols>
  <sheetData>
    <row r="2" ht="13.5" thickBot="1">
      <c r="A2" s="34" t="s">
        <v>135</v>
      </c>
    </row>
    <row r="3" spans="1:6" ht="12.75">
      <c r="A3" s="36" t="s">
        <v>119</v>
      </c>
      <c r="B3" s="37" t="s">
        <v>113</v>
      </c>
      <c r="C3" s="38" t="s">
        <v>125</v>
      </c>
      <c r="D3" s="38" t="s">
        <v>126</v>
      </c>
      <c r="E3" s="38" t="s">
        <v>110</v>
      </c>
      <c r="F3" s="39" t="s">
        <v>127</v>
      </c>
    </row>
    <row r="4" spans="1:6" ht="12.75">
      <c r="A4" s="40" t="s">
        <v>133</v>
      </c>
      <c r="B4" s="41">
        <v>7</v>
      </c>
      <c r="C4" s="42">
        <f>+B4/B$10</f>
        <v>0.14285714285714285</v>
      </c>
      <c r="D4" s="43">
        <v>4</v>
      </c>
      <c r="E4" s="43">
        <v>2</v>
      </c>
      <c r="F4" s="44">
        <f>+B4/D4</f>
        <v>1.75</v>
      </c>
    </row>
    <row r="5" spans="1:6" ht="12.75">
      <c r="A5" s="40" t="s">
        <v>134</v>
      </c>
      <c r="B5" s="41">
        <v>10</v>
      </c>
      <c r="C5" s="42">
        <f aca="true" t="shared" si="0" ref="C5:C10">+B5/B$10</f>
        <v>0.20408163265306123</v>
      </c>
      <c r="D5" s="43">
        <v>6</v>
      </c>
      <c r="E5" s="43">
        <v>7</v>
      </c>
      <c r="F5" s="44">
        <f aca="true" t="shared" si="1" ref="F5:F10">+B5/D5</f>
        <v>1.6666666666666667</v>
      </c>
    </row>
    <row r="6" spans="1:6" ht="12.75">
      <c r="A6" s="40" t="s">
        <v>128</v>
      </c>
      <c r="B6" s="41">
        <v>17</v>
      </c>
      <c r="C6" s="42">
        <f t="shared" si="0"/>
        <v>0.3469387755102041</v>
      </c>
      <c r="D6" s="43">
        <v>40</v>
      </c>
      <c r="E6" s="43">
        <v>30</v>
      </c>
      <c r="F6" s="44">
        <f t="shared" si="1"/>
        <v>0.425</v>
      </c>
    </row>
    <row r="7" spans="1:6" ht="12.75">
      <c r="A7" s="40" t="s">
        <v>129</v>
      </c>
      <c r="B7" s="41">
        <v>8</v>
      </c>
      <c r="C7" s="42">
        <f t="shared" si="0"/>
        <v>0.16326530612244897</v>
      </c>
      <c r="D7" s="43">
        <v>50</v>
      </c>
      <c r="E7" s="43">
        <v>75</v>
      </c>
      <c r="F7" s="44">
        <f t="shared" si="1"/>
        <v>0.16</v>
      </c>
    </row>
    <row r="8" spans="1:6" ht="12.75">
      <c r="A8" s="40" t="s">
        <v>130</v>
      </c>
      <c r="B8" s="41">
        <v>5</v>
      </c>
      <c r="C8" s="42">
        <f t="shared" si="0"/>
        <v>0.10204081632653061</v>
      </c>
      <c r="D8" s="43">
        <v>200</v>
      </c>
      <c r="E8" s="43">
        <v>200</v>
      </c>
      <c r="F8" s="44">
        <f t="shared" si="1"/>
        <v>0.025</v>
      </c>
    </row>
    <row r="9" spans="1:6" ht="12.75">
      <c r="A9" s="45" t="s">
        <v>131</v>
      </c>
      <c r="B9" s="41">
        <v>2</v>
      </c>
      <c r="C9" s="42">
        <f t="shared" si="0"/>
        <v>0.04081632653061224</v>
      </c>
      <c r="D9" s="43">
        <v>210</v>
      </c>
      <c r="E9" s="43">
        <v>405</v>
      </c>
      <c r="F9" s="44">
        <f t="shared" si="1"/>
        <v>0.009523809523809525</v>
      </c>
    </row>
    <row r="10" spans="1:6" ht="13.5" thickBot="1">
      <c r="A10" s="46" t="s">
        <v>102</v>
      </c>
      <c r="B10" s="47">
        <f>SUM(B4:B9)</f>
        <v>49</v>
      </c>
      <c r="C10" s="48">
        <f t="shared" si="0"/>
        <v>1</v>
      </c>
      <c r="D10" s="47">
        <v>510</v>
      </c>
      <c r="E10" s="47">
        <v>255</v>
      </c>
      <c r="F10" s="49">
        <f t="shared" si="1"/>
        <v>0.09607843137254903</v>
      </c>
    </row>
    <row r="12" ht="13.5" thickBot="1">
      <c r="A12" s="34" t="s">
        <v>136</v>
      </c>
    </row>
    <row r="13" spans="1:6" ht="12.75">
      <c r="A13" s="36" t="s">
        <v>119</v>
      </c>
      <c r="B13" s="37" t="s">
        <v>113</v>
      </c>
      <c r="C13" s="38" t="s">
        <v>125</v>
      </c>
      <c r="D13" s="38" t="s">
        <v>126</v>
      </c>
      <c r="E13" s="38" t="s">
        <v>110</v>
      </c>
      <c r="F13" s="39" t="s">
        <v>127</v>
      </c>
    </row>
    <row r="14" spans="1:6" ht="12.75">
      <c r="A14" s="40" t="s">
        <v>137</v>
      </c>
      <c r="B14" s="41">
        <v>42</v>
      </c>
      <c r="C14" s="42">
        <f>+B14/B$20</f>
        <v>0.8571428571428571</v>
      </c>
      <c r="D14" s="43">
        <v>85</v>
      </c>
      <c r="E14" s="43">
        <v>42.5</v>
      </c>
      <c r="F14" s="44">
        <f>+B14/D14</f>
        <v>0.49411764705882355</v>
      </c>
    </row>
    <row r="15" spans="1:6" ht="12.75">
      <c r="A15" s="40" t="s">
        <v>138</v>
      </c>
      <c r="B15" s="41">
        <v>4</v>
      </c>
      <c r="C15" s="42">
        <f aca="true" t="shared" si="2" ref="C15:C20">+B15/B$20</f>
        <v>0.08163265306122448</v>
      </c>
      <c r="D15" s="43">
        <v>85</v>
      </c>
      <c r="E15" s="43">
        <f>+E14+85</f>
        <v>127.5</v>
      </c>
      <c r="F15" s="44">
        <f aca="true" t="shared" si="3" ref="F15:F20">+B15/D15</f>
        <v>0.047058823529411764</v>
      </c>
    </row>
    <row r="16" spans="1:6" ht="12.75">
      <c r="A16" s="40" t="s">
        <v>139</v>
      </c>
      <c r="B16" s="41">
        <v>1</v>
      </c>
      <c r="C16" s="42">
        <f t="shared" si="2"/>
        <v>0.02040816326530612</v>
      </c>
      <c r="D16" s="43">
        <v>85</v>
      </c>
      <c r="E16" s="43">
        <f>+E15+85</f>
        <v>212.5</v>
      </c>
      <c r="F16" s="44">
        <f t="shared" si="3"/>
        <v>0.011764705882352941</v>
      </c>
    </row>
    <row r="17" spans="1:6" ht="12.75">
      <c r="A17" s="40" t="s">
        <v>140</v>
      </c>
      <c r="B17" s="41">
        <v>0</v>
      </c>
      <c r="C17" s="42">
        <f t="shared" si="2"/>
        <v>0</v>
      </c>
      <c r="D17" s="43">
        <v>85</v>
      </c>
      <c r="E17" s="43">
        <f>+E16+85</f>
        <v>297.5</v>
      </c>
      <c r="F17" s="44">
        <f t="shared" si="3"/>
        <v>0</v>
      </c>
    </row>
    <row r="18" spans="1:6" ht="12.75">
      <c r="A18" s="40" t="s">
        <v>141</v>
      </c>
      <c r="B18" s="41">
        <v>0</v>
      </c>
      <c r="C18" s="42">
        <f t="shared" si="2"/>
        <v>0</v>
      </c>
      <c r="D18" s="43">
        <v>85</v>
      </c>
      <c r="E18" s="43">
        <f>+E17+85</f>
        <v>382.5</v>
      </c>
      <c r="F18" s="44">
        <f t="shared" si="3"/>
        <v>0</v>
      </c>
    </row>
    <row r="19" spans="1:6" ht="12.75">
      <c r="A19" s="45" t="s">
        <v>142</v>
      </c>
      <c r="B19" s="41">
        <v>2</v>
      </c>
      <c r="C19" s="42">
        <f t="shared" si="2"/>
        <v>0.04081632653061224</v>
      </c>
      <c r="D19" s="43">
        <v>85</v>
      </c>
      <c r="E19" s="43">
        <f>+E18+85</f>
        <v>467.5</v>
      </c>
      <c r="F19" s="44">
        <f t="shared" si="3"/>
        <v>0.023529411764705882</v>
      </c>
    </row>
    <row r="20" spans="1:6" ht="13.5" thickBot="1">
      <c r="A20" s="46" t="s">
        <v>102</v>
      </c>
      <c r="B20" s="47">
        <f>SUM(B14:B19)</f>
        <v>49</v>
      </c>
      <c r="C20" s="48">
        <f t="shared" si="2"/>
        <v>1</v>
      </c>
      <c r="D20" s="47">
        <v>510</v>
      </c>
      <c r="E20" s="47">
        <v>255</v>
      </c>
      <c r="F20" s="49">
        <f t="shared" si="3"/>
        <v>0.09607843137254903</v>
      </c>
    </row>
    <row r="22" ht="13.5" thickBot="1">
      <c r="A22" s="34" t="s">
        <v>143</v>
      </c>
    </row>
    <row r="23" spans="1:6" ht="12.75">
      <c r="A23" s="36" t="s">
        <v>119</v>
      </c>
      <c r="B23" s="37" t="s">
        <v>113</v>
      </c>
      <c r="C23" s="38" t="s">
        <v>125</v>
      </c>
      <c r="D23" s="38" t="s">
        <v>126</v>
      </c>
      <c r="E23" s="38" t="s">
        <v>110</v>
      </c>
      <c r="F23" s="39" t="s">
        <v>127</v>
      </c>
    </row>
    <row r="24" spans="1:6" ht="12.75">
      <c r="A24" s="40" t="s">
        <v>132</v>
      </c>
      <c r="B24" s="41">
        <v>8</v>
      </c>
      <c r="C24" s="42">
        <f>+B24/B$8</f>
        <v>1.6</v>
      </c>
      <c r="D24" s="43">
        <v>5</v>
      </c>
      <c r="E24" s="43">
        <v>2.5</v>
      </c>
      <c r="F24" s="44">
        <f>+B24/D24</f>
        <v>1.6</v>
      </c>
    </row>
    <row r="25" spans="1:6" ht="12.75">
      <c r="A25" s="40" t="s">
        <v>120</v>
      </c>
      <c r="B25" s="41">
        <v>9</v>
      </c>
      <c r="C25" s="42">
        <f aca="true" t="shared" si="4" ref="C25:C30">+B25/B$8</f>
        <v>1.8</v>
      </c>
      <c r="D25" s="43">
        <v>5</v>
      </c>
      <c r="E25" s="43">
        <v>7.5</v>
      </c>
      <c r="F25" s="44">
        <f aca="true" t="shared" si="5" ref="F25:F30">+B25/D25</f>
        <v>1.8</v>
      </c>
    </row>
    <row r="26" spans="1:6" ht="12.75">
      <c r="A26" s="40" t="s">
        <v>121</v>
      </c>
      <c r="B26" s="41">
        <v>8</v>
      </c>
      <c r="C26" s="42">
        <f t="shared" si="4"/>
        <v>1.6</v>
      </c>
      <c r="D26" s="43">
        <v>12</v>
      </c>
      <c r="E26" s="43">
        <v>16</v>
      </c>
      <c r="F26" s="44">
        <f t="shared" si="5"/>
        <v>0.6666666666666666</v>
      </c>
    </row>
    <row r="27" spans="1:6" ht="12.75">
      <c r="A27" s="40" t="s">
        <v>122</v>
      </c>
      <c r="B27" s="41">
        <v>8</v>
      </c>
      <c r="C27" s="42">
        <f t="shared" si="4"/>
        <v>1.6</v>
      </c>
      <c r="D27" s="43">
        <v>21</v>
      </c>
      <c r="E27" s="43">
        <v>32.5</v>
      </c>
      <c r="F27" s="44">
        <f t="shared" si="5"/>
        <v>0.38095238095238093</v>
      </c>
    </row>
    <row r="28" spans="1:6" ht="12.75">
      <c r="A28" s="40" t="s">
        <v>123</v>
      </c>
      <c r="B28" s="41">
        <v>8</v>
      </c>
      <c r="C28" s="42">
        <f t="shared" si="4"/>
        <v>1.6</v>
      </c>
      <c r="D28" s="43">
        <v>32</v>
      </c>
      <c r="E28" s="43">
        <v>59</v>
      </c>
      <c r="F28" s="44">
        <f t="shared" si="5"/>
        <v>0.25</v>
      </c>
    </row>
    <row r="29" spans="1:6" ht="12.75">
      <c r="A29" s="45" t="s">
        <v>124</v>
      </c>
      <c r="B29" s="41">
        <v>8</v>
      </c>
      <c r="C29" s="42">
        <f t="shared" si="4"/>
        <v>1.6</v>
      </c>
      <c r="D29" s="43">
        <v>435</v>
      </c>
      <c r="E29" s="43">
        <f>75+435/2</f>
        <v>292.5</v>
      </c>
      <c r="F29" s="44">
        <f t="shared" si="5"/>
        <v>0.01839080459770115</v>
      </c>
    </row>
    <row r="30" spans="1:6" ht="13.5" thickBot="1">
      <c r="A30" s="46" t="s">
        <v>102</v>
      </c>
      <c r="B30" s="47">
        <f>SUM(B24:B29)</f>
        <v>49</v>
      </c>
      <c r="C30" s="48">
        <f t="shared" si="4"/>
        <v>9.8</v>
      </c>
      <c r="D30" s="47">
        <v>510</v>
      </c>
      <c r="E30" s="47">
        <v>255</v>
      </c>
      <c r="F30" s="49">
        <f t="shared" si="5"/>
        <v>0.09607843137254903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E22" sqref="E22"/>
    </sheetView>
  </sheetViews>
  <sheetFormatPr defaultColWidth="11.421875" defaultRowHeight="12.75"/>
  <sheetData>
    <row r="1" spans="1:5" ht="12.75">
      <c r="A1" s="12" t="s">
        <v>144</v>
      </c>
      <c r="B1" s="12" t="s">
        <v>145</v>
      </c>
      <c r="D1" s="52" t="s">
        <v>112</v>
      </c>
      <c r="E1" s="53" t="s">
        <v>114</v>
      </c>
    </row>
    <row r="2" spans="1:5" ht="12.75">
      <c r="A2" s="12">
        <v>0</v>
      </c>
      <c r="B2" s="12"/>
      <c r="D2" s="54">
        <f>+A2</f>
        <v>0</v>
      </c>
      <c r="E2" s="55">
        <v>0</v>
      </c>
    </row>
    <row r="3" spans="1:5" ht="12.75">
      <c r="A3" s="12">
        <v>5</v>
      </c>
      <c r="B3" s="51">
        <v>1.6</v>
      </c>
      <c r="C3" s="50"/>
      <c r="D3" s="54">
        <f>+A2</f>
        <v>0</v>
      </c>
      <c r="E3" s="56">
        <f>+B3</f>
        <v>1.6</v>
      </c>
    </row>
    <row r="4" spans="1:5" ht="12.75">
      <c r="A4" s="12">
        <v>10</v>
      </c>
      <c r="B4" s="51">
        <v>1.8</v>
      </c>
      <c r="C4" s="50"/>
      <c r="D4" s="54">
        <f>+A3</f>
        <v>5</v>
      </c>
      <c r="E4" s="56">
        <f>+B3</f>
        <v>1.6</v>
      </c>
    </row>
    <row r="5" spans="1:5" ht="12.75">
      <c r="A5" s="12">
        <v>22</v>
      </c>
      <c r="B5" s="51">
        <v>0.6666666666666666</v>
      </c>
      <c r="C5" s="50"/>
      <c r="D5" s="54">
        <f>+A3</f>
        <v>5</v>
      </c>
      <c r="E5" s="56">
        <f>+B4</f>
        <v>1.8</v>
      </c>
    </row>
    <row r="6" spans="1:5" ht="12.75">
      <c r="A6" s="12">
        <v>43</v>
      </c>
      <c r="B6" s="51">
        <v>0.38095238095238093</v>
      </c>
      <c r="C6" s="50"/>
      <c r="D6" s="54">
        <f>+A4</f>
        <v>10</v>
      </c>
      <c r="E6" s="56">
        <f>+B4</f>
        <v>1.8</v>
      </c>
    </row>
    <row r="7" spans="1:5" ht="12.75">
      <c r="A7" s="12">
        <v>75</v>
      </c>
      <c r="B7" s="51">
        <v>0.25</v>
      </c>
      <c r="C7" s="50"/>
      <c r="D7" s="54">
        <f>+A4</f>
        <v>10</v>
      </c>
      <c r="E7" s="56">
        <f>+B5</f>
        <v>0.6666666666666666</v>
      </c>
    </row>
    <row r="8" spans="1:5" ht="12.75">
      <c r="A8" s="12">
        <v>510</v>
      </c>
      <c r="B8" s="51">
        <v>0.01839080459770115</v>
      </c>
      <c r="C8" s="50"/>
      <c r="D8" s="54">
        <f>+A5</f>
        <v>22</v>
      </c>
      <c r="E8" s="56">
        <f>+B5</f>
        <v>0.6666666666666666</v>
      </c>
    </row>
    <row r="9" spans="4:5" ht="12.75">
      <c r="D9" s="54">
        <f>+A5</f>
        <v>22</v>
      </c>
      <c r="E9" s="56">
        <f>+B6</f>
        <v>0.38095238095238093</v>
      </c>
    </row>
    <row r="10" spans="4:5" ht="12.75">
      <c r="D10" s="54">
        <f>+A6</f>
        <v>43</v>
      </c>
      <c r="E10" s="56">
        <f>+B6</f>
        <v>0.38095238095238093</v>
      </c>
    </row>
    <row r="11" spans="4:13" ht="12.75">
      <c r="D11" s="54">
        <f>+A6</f>
        <v>43</v>
      </c>
      <c r="E11" s="56">
        <f>+B7</f>
        <v>0.25</v>
      </c>
      <c r="M11" t="s">
        <v>146</v>
      </c>
    </row>
    <row r="12" spans="4:5" ht="12.75">
      <c r="D12" s="54">
        <f>+A7</f>
        <v>75</v>
      </c>
      <c r="E12" s="56">
        <f>+B7</f>
        <v>0.25</v>
      </c>
    </row>
    <row r="13" spans="4:5" ht="12.75">
      <c r="D13" s="54">
        <f>+A7</f>
        <v>75</v>
      </c>
      <c r="E13" s="56">
        <f>+B8</f>
        <v>0.01839080459770115</v>
      </c>
    </row>
    <row r="14" spans="4:5" ht="12.75">
      <c r="D14" s="54">
        <f>+A8</f>
        <v>510</v>
      </c>
      <c r="E14" s="56">
        <f>+B8</f>
        <v>0.01839080459770115</v>
      </c>
    </row>
    <row r="15" spans="4:5" ht="12.75">
      <c r="D15" s="57">
        <f>+A8</f>
        <v>510</v>
      </c>
      <c r="E15" s="58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grasland</dc:creator>
  <cp:keywords/>
  <dc:description/>
  <cp:lastModifiedBy>Claude GRASLAND</cp:lastModifiedBy>
  <dcterms:created xsi:type="dcterms:W3CDTF">1999-06-26T11:43:37Z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